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975" windowHeight="13740" activeTab="1"/>
  </bookViews>
  <sheets>
    <sheet name="Оглавление" sheetId="4" r:id="rId1"/>
    <sheet name="Ведомость" sheetId="28" r:id="rId2"/>
    <sheet name="ПЗ" sheetId="5" r:id="rId3"/>
    <sheet name="ССР (Баз)" sheetId="6" r:id="rId4"/>
    <sheet name="ССР (Тек)" sheetId="7" r:id="rId5"/>
    <sheet name="02-01" sheetId="27" r:id="rId6"/>
  </sheets>
  <definedNames>
    <definedName name="Excel_BuiltIn_Print_Titles_1" localSheetId="0">#REF!</definedName>
    <definedName name="Excel_BuiltIn_Print_Titles_1">#REF!</definedName>
    <definedName name="solver_cvg" localSheetId="3" hidden="1">0.0001</definedName>
    <definedName name="solver_cvg" localSheetId="4" hidden="1">0.0001</definedName>
    <definedName name="solver_drv" localSheetId="3" hidden="1">1</definedName>
    <definedName name="solver_drv" localSheetId="4" hidden="1">1</definedName>
    <definedName name="solver_est" localSheetId="3" hidden="1">1</definedName>
    <definedName name="solver_est" localSheetId="4" hidden="1">1</definedName>
    <definedName name="solver_itr" localSheetId="3" hidden="1">100</definedName>
    <definedName name="solver_itr" localSheetId="4" hidden="1">100</definedName>
    <definedName name="solver_lin" localSheetId="3" hidden="1">2</definedName>
    <definedName name="solver_lin" localSheetId="4" hidden="1">2</definedName>
    <definedName name="solver_neg" localSheetId="3" hidden="1">2</definedName>
    <definedName name="solver_neg" localSheetId="4" hidden="1">2</definedName>
    <definedName name="solver_num" localSheetId="3" hidden="1">0</definedName>
    <definedName name="solver_num" localSheetId="4" hidden="1">0</definedName>
    <definedName name="solver_nwt" localSheetId="3" hidden="1">1</definedName>
    <definedName name="solver_nwt" localSheetId="4" hidden="1">1</definedName>
    <definedName name="solver_opt" localSheetId="3" hidden="1">'ССР (Баз)'!$M$152</definedName>
    <definedName name="solver_opt" localSheetId="4" hidden="1">'ССР (Тек)'!$M$152</definedName>
    <definedName name="solver_pre" localSheetId="3" hidden="1">0.000001</definedName>
    <definedName name="solver_pre" localSheetId="4" hidden="1">0.000001</definedName>
    <definedName name="solver_scl" localSheetId="3" hidden="1">2</definedName>
    <definedName name="solver_scl" localSheetId="4" hidden="1">2</definedName>
    <definedName name="solver_sho" localSheetId="3" hidden="1">2</definedName>
    <definedName name="solver_sho" localSheetId="4" hidden="1">2</definedName>
    <definedName name="solver_tim" localSheetId="3" hidden="1">100</definedName>
    <definedName name="solver_tim" localSheetId="4" hidden="1">100</definedName>
    <definedName name="solver_tol" localSheetId="3" hidden="1">0.05</definedName>
    <definedName name="solver_tol" localSheetId="4" hidden="1">0.05</definedName>
    <definedName name="solver_typ" localSheetId="3" hidden="1">1</definedName>
    <definedName name="solver_typ" localSheetId="4" hidden="1">1</definedName>
    <definedName name="solver_val" localSheetId="3" hidden="1">0</definedName>
    <definedName name="solver_val" localSheetId="4" hidden="1">0</definedName>
    <definedName name="_xlnm.Print_Titles" localSheetId="5">'02-01'!$25:$25</definedName>
    <definedName name="_xlnm.Print_Titles" localSheetId="1">Ведомость!$23:$23</definedName>
    <definedName name="_xlnm.Print_Titles" localSheetId="3">'ССР (Баз)'!$22:$23</definedName>
    <definedName name="_xlnm.Print_Titles" localSheetId="4">'ССР (Тек)'!$22:$23</definedName>
    <definedName name="_xlnm.Print_Area" localSheetId="0">Оглавление!$B$1:$E$20</definedName>
    <definedName name="_xlnm.Print_Area" localSheetId="2">ПЗ!$A$1:$I$63</definedName>
    <definedName name="_xlnm.Print_Area" localSheetId="3">'ССР (Баз)'!$A$1:$I$192</definedName>
    <definedName name="_xlnm.Print_Area" localSheetId="4">'ССР (Тек)'!$A$1:$I$181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8" i="6" l="1"/>
  <c r="H158" i="7"/>
  <c r="A180" i="6" l="1"/>
  <c r="A184" i="6"/>
  <c r="A183" i="6"/>
  <c r="H152" i="6" l="1"/>
  <c r="I26" i="7" l="1"/>
  <c r="I27" i="7"/>
  <c r="I28" i="7"/>
  <c r="I29" i="7"/>
  <c r="I30" i="7"/>
  <c r="I31" i="7"/>
  <c r="I32" i="7"/>
  <c r="E33" i="7"/>
  <c r="J33" i="7" s="1"/>
  <c r="F33" i="7"/>
  <c r="G33" i="7"/>
  <c r="H33" i="7"/>
  <c r="I33" i="7"/>
  <c r="E35" i="7"/>
  <c r="F35" i="7"/>
  <c r="G35" i="7"/>
  <c r="H35" i="7"/>
  <c r="I36" i="7"/>
  <c r="H37" i="7"/>
  <c r="I37" i="7"/>
  <c r="H38" i="7"/>
  <c r="I38" i="7" s="1"/>
  <c r="I39" i="7"/>
  <c r="I40" i="7"/>
  <c r="I41" i="7"/>
  <c r="I42" i="7"/>
  <c r="I43" i="7"/>
  <c r="I44" i="7"/>
  <c r="I45" i="7"/>
  <c r="I46" i="7"/>
  <c r="I47" i="7"/>
  <c r="I48" i="7"/>
  <c r="E49" i="7"/>
  <c r="F49" i="7"/>
  <c r="G49" i="7"/>
  <c r="H49" i="7"/>
  <c r="I52" i="7"/>
  <c r="I53" i="7"/>
  <c r="I64" i="7" s="1"/>
  <c r="I54" i="7"/>
  <c r="I55" i="7"/>
  <c r="I56" i="7"/>
  <c r="I57" i="7"/>
  <c r="I58" i="7"/>
  <c r="I59" i="7"/>
  <c r="I60" i="7"/>
  <c r="I61" i="7"/>
  <c r="I62" i="7"/>
  <c r="I63" i="7"/>
  <c r="E64" i="7"/>
  <c r="F64" i="7"/>
  <c r="G64" i="7"/>
  <c r="H64" i="7"/>
  <c r="J64" i="7"/>
  <c r="I67" i="7"/>
  <c r="I77" i="7" s="1"/>
  <c r="I68" i="7"/>
  <c r="I69" i="7"/>
  <c r="I70" i="7"/>
  <c r="I71" i="7"/>
  <c r="I72" i="7"/>
  <c r="I73" i="7"/>
  <c r="I74" i="7"/>
  <c r="I75" i="7"/>
  <c r="I76" i="7"/>
  <c r="E77" i="7"/>
  <c r="F77" i="7"/>
  <c r="G77" i="7"/>
  <c r="H77" i="7"/>
  <c r="J77" i="7"/>
  <c r="I80" i="7"/>
  <c r="I90" i="7" s="1"/>
  <c r="I81" i="7"/>
  <c r="I82" i="7"/>
  <c r="I83" i="7"/>
  <c r="I84" i="7"/>
  <c r="I85" i="7"/>
  <c r="I86" i="7"/>
  <c r="I87" i="7"/>
  <c r="I88" i="7"/>
  <c r="I89" i="7"/>
  <c r="E90" i="7"/>
  <c r="F90" i="7"/>
  <c r="J90" i="7" s="1"/>
  <c r="G90" i="7"/>
  <c r="H90" i="7"/>
  <c r="I93" i="7"/>
  <c r="I94" i="7"/>
  <c r="I95" i="7"/>
  <c r="I96" i="7"/>
  <c r="I97" i="7"/>
  <c r="I98" i="7"/>
  <c r="I99" i="7"/>
  <c r="I100" i="7"/>
  <c r="I101" i="7"/>
  <c r="I102" i="7"/>
  <c r="I103" i="7"/>
  <c r="E104" i="7"/>
  <c r="J104" i="7" s="1"/>
  <c r="F104" i="7"/>
  <c r="G104" i="7"/>
  <c r="H104" i="7"/>
  <c r="I104" i="7"/>
  <c r="I107" i="7"/>
  <c r="I108" i="7"/>
  <c r="I109" i="7"/>
  <c r="I110" i="7"/>
  <c r="I111" i="7"/>
  <c r="I112" i="7"/>
  <c r="I113" i="7"/>
  <c r="I114" i="7"/>
  <c r="I115" i="7"/>
  <c r="I116" i="7"/>
  <c r="E117" i="7"/>
  <c r="F117" i="7"/>
  <c r="G117" i="7"/>
  <c r="H117" i="7"/>
  <c r="L119" i="7"/>
  <c r="D121" i="7"/>
  <c r="G122" i="7"/>
  <c r="H122" i="7"/>
  <c r="D127" i="7"/>
  <c r="H129" i="7"/>
  <c r="I129" i="7" s="1"/>
  <c r="H130" i="7"/>
  <c r="I130" i="7"/>
  <c r="H131" i="7"/>
  <c r="I131" i="7" s="1"/>
  <c r="H132" i="7"/>
  <c r="I132" i="7"/>
  <c r="D133" i="7"/>
  <c r="D134" i="7"/>
  <c r="D135" i="7"/>
  <c r="D136" i="7"/>
  <c r="H137" i="7"/>
  <c r="I137" i="7" s="1"/>
  <c r="H138" i="7"/>
  <c r="I138" i="7"/>
  <c r="H139" i="7"/>
  <c r="I139" i="7" s="1"/>
  <c r="I140" i="7"/>
  <c r="D141" i="7"/>
  <c r="G142" i="7"/>
  <c r="D146" i="7"/>
  <c r="D147" i="7"/>
  <c r="I147" i="7"/>
  <c r="E148" i="7"/>
  <c r="F148" i="7"/>
  <c r="G148" i="7"/>
  <c r="I152" i="7"/>
  <c r="I153" i="7"/>
  <c r="I154" i="7"/>
  <c r="D155" i="7"/>
  <c r="D156" i="7"/>
  <c r="H157" i="7"/>
  <c r="I157" i="7" s="1"/>
  <c r="I158" i="7"/>
  <c r="E159" i="7"/>
  <c r="F159" i="7"/>
  <c r="G159" i="7"/>
  <c r="D161" i="7"/>
  <c r="C167" i="7"/>
  <c r="A18" i="6"/>
  <c r="I26" i="6"/>
  <c r="I27" i="6"/>
  <c r="I33" i="6" s="1"/>
  <c r="I28" i="6"/>
  <c r="I29" i="6"/>
  <c r="I30" i="6"/>
  <c r="I31" i="6"/>
  <c r="I32" i="6"/>
  <c r="E33" i="6"/>
  <c r="J33" i="6" s="1"/>
  <c r="F33" i="6"/>
  <c r="G33" i="6"/>
  <c r="H33" i="6"/>
  <c r="E35" i="6"/>
  <c r="F35" i="6"/>
  <c r="G35" i="6"/>
  <c r="H35" i="6"/>
  <c r="B36" i="6"/>
  <c r="C36" i="6"/>
  <c r="I36" i="6"/>
  <c r="H37" i="6"/>
  <c r="I37" i="6"/>
  <c r="H38" i="6"/>
  <c r="I38" i="6" s="1"/>
  <c r="I39" i="6"/>
  <c r="I40" i="6"/>
  <c r="I41" i="6"/>
  <c r="I42" i="6"/>
  <c r="I43" i="6"/>
  <c r="I44" i="6"/>
  <c r="I45" i="6"/>
  <c r="I46" i="6"/>
  <c r="I47" i="6"/>
  <c r="I48" i="6"/>
  <c r="E49" i="6"/>
  <c r="F49" i="6"/>
  <c r="G49" i="6"/>
  <c r="I52" i="6"/>
  <c r="I53" i="6"/>
  <c r="I64" i="6" s="1"/>
  <c r="I54" i="6"/>
  <c r="I55" i="6"/>
  <c r="I56" i="6"/>
  <c r="I57" i="6"/>
  <c r="I58" i="6"/>
  <c r="I59" i="6"/>
  <c r="I60" i="6"/>
  <c r="I61" i="6"/>
  <c r="I62" i="6"/>
  <c r="I63" i="6"/>
  <c r="E64" i="6"/>
  <c r="F64" i="6"/>
  <c r="G64" i="6"/>
  <c r="J64" i="6" s="1"/>
  <c r="H64" i="6"/>
  <c r="I67" i="6"/>
  <c r="I77" i="6" s="1"/>
  <c r="I68" i="6"/>
  <c r="I69" i="6"/>
  <c r="I70" i="6"/>
  <c r="I71" i="6"/>
  <c r="I72" i="6"/>
  <c r="I73" i="6"/>
  <c r="I74" i="6"/>
  <c r="I75" i="6"/>
  <c r="I76" i="6"/>
  <c r="E77" i="6"/>
  <c r="F77" i="6"/>
  <c r="G77" i="6"/>
  <c r="J77" i="6" s="1"/>
  <c r="H77" i="6"/>
  <c r="I80" i="6"/>
  <c r="I90" i="6" s="1"/>
  <c r="I81" i="6"/>
  <c r="I82" i="6"/>
  <c r="I83" i="6"/>
  <c r="I84" i="6"/>
  <c r="I85" i="6"/>
  <c r="I86" i="6"/>
  <c r="I87" i="6"/>
  <c r="I88" i="6"/>
  <c r="I89" i="6"/>
  <c r="E90" i="6"/>
  <c r="F90" i="6"/>
  <c r="G90" i="6"/>
  <c r="J90" i="6" s="1"/>
  <c r="H90" i="6"/>
  <c r="I93" i="6"/>
  <c r="I104" i="6" s="1"/>
  <c r="I94" i="6"/>
  <c r="I95" i="6"/>
  <c r="I96" i="6"/>
  <c r="I97" i="6"/>
  <c r="I98" i="6"/>
  <c r="I99" i="6"/>
  <c r="I100" i="6"/>
  <c r="I101" i="6"/>
  <c r="I102" i="6"/>
  <c r="I103" i="6"/>
  <c r="E104" i="6"/>
  <c r="F104" i="6"/>
  <c r="G104" i="6"/>
  <c r="H104" i="6"/>
  <c r="J104" i="6"/>
  <c r="I107" i="6"/>
  <c r="I108" i="6"/>
  <c r="I109" i="6"/>
  <c r="I110" i="6"/>
  <c r="I111" i="6"/>
  <c r="I112" i="6"/>
  <c r="I113" i="6"/>
  <c r="I114" i="6"/>
  <c r="I115" i="6"/>
  <c r="I116" i="6"/>
  <c r="E117" i="6"/>
  <c r="F117" i="6"/>
  <c r="G117" i="6"/>
  <c r="H117" i="6"/>
  <c r="L119" i="6"/>
  <c r="D121" i="6"/>
  <c r="G122" i="6"/>
  <c r="H122" i="6"/>
  <c r="D127" i="6"/>
  <c r="H129" i="6"/>
  <c r="I129" i="6" s="1"/>
  <c r="H130" i="6"/>
  <c r="I130" i="6"/>
  <c r="H131" i="6"/>
  <c r="I131" i="6" s="1"/>
  <c r="H132" i="6"/>
  <c r="I132" i="6"/>
  <c r="D133" i="6"/>
  <c r="D134" i="6"/>
  <c r="D135" i="6"/>
  <c r="D136" i="6"/>
  <c r="H137" i="6"/>
  <c r="I137" i="6" s="1"/>
  <c r="H138" i="6"/>
  <c r="I138" i="6"/>
  <c r="H139" i="6"/>
  <c r="I139" i="6" s="1"/>
  <c r="I140" i="6"/>
  <c r="D141" i="6"/>
  <c r="G142" i="6"/>
  <c r="D146" i="6"/>
  <c r="D147" i="6"/>
  <c r="I147" i="6"/>
  <c r="E148" i="6"/>
  <c r="F148" i="6"/>
  <c r="G148" i="6"/>
  <c r="I152" i="6"/>
  <c r="H153" i="6"/>
  <c r="I153" i="6"/>
  <c r="H154" i="6"/>
  <c r="I154" i="6" s="1"/>
  <c r="D155" i="6"/>
  <c r="D156" i="6"/>
  <c r="H157" i="6"/>
  <c r="I157" i="6" s="1"/>
  <c r="I158" i="6"/>
  <c r="E159" i="6"/>
  <c r="F159" i="6"/>
  <c r="G159" i="6"/>
  <c r="D161" i="6"/>
  <c r="H170" i="6"/>
  <c r="H171" i="6"/>
  <c r="C176" i="6"/>
  <c r="C17" i="5"/>
  <c r="C18" i="5"/>
  <c r="C20" i="5"/>
  <c r="C21" i="5"/>
  <c r="C23" i="5"/>
  <c r="C24" i="5"/>
  <c r="C26" i="5"/>
  <c r="C27" i="5"/>
  <c r="C29" i="5"/>
  <c r="C30" i="5"/>
  <c r="E39" i="5"/>
  <c r="E55" i="5"/>
  <c r="J117" i="6" l="1"/>
  <c r="I117" i="6"/>
  <c r="F118" i="6"/>
  <c r="F121" i="6" s="1"/>
  <c r="F122" i="6" s="1"/>
  <c r="F123" i="6" s="1"/>
  <c r="I117" i="7"/>
  <c r="G118" i="7"/>
  <c r="H141" i="7" s="1"/>
  <c r="I141" i="7" s="1"/>
  <c r="F118" i="7"/>
  <c r="F121" i="7" s="1"/>
  <c r="F122" i="7" s="1"/>
  <c r="F123" i="7" s="1"/>
  <c r="J117" i="7"/>
  <c r="H118" i="7"/>
  <c r="H124" i="7" s="1"/>
  <c r="I49" i="6"/>
  <c r="J49" i="7"/>
  <c r="I49" i="7"/>
  <c r="E118" i="7"/>
  <c r="J49" i="6"/>
  <c r="G118" i="6"/>
  <c r="H49" i="6"/>
  <c r="H118" i="6" s="1"/>
  <c r="H124" i="6" s="1"/>
  <c r="H172" i="6"/>
  <c r="E118" i="6"/>
  <c r="I118" i="7" l="1"/>
  <c r="I118" i="6"/>
  <c r="G124" i="7"/>
  <c r="G143" i="7" s="1"/>
  <c r="G149" i="7" s="1"/>
  <c r="G160" i="7" s="1"/>
  <c r="G161" i="7" s="1"/>
  <c r="G162" i="7" s="1"/>
  <c r="F124" i="7"/>
  <c r="F127" i="7" s="1"/>
  <c r="F142" i="7" s="1"/>
  <c r="F143" i="7" s="1"/>
  <c r="F149" i="7" s="1"/>
  <c r="F160" i="7" s="1"/>
  <c r="E121" i="7"/>
  <c r="J118" i="7"/>
  <c r="E121" i="6"/>
  <c r="J118" i="6"/>
  <c r="F124" i="6"/>
  <c r="H141" i="6"/>
  <c r="I141" i="6" s="1"/>
  <c r="G124" i="6"/>
  <c r="G143" i="6" s="1"/>
  <c r="G149" i="6" s="1"/>
  <c r="G160" i="6" s="1"/>
  <c r="F161" i="7" l="1"/>
  <c r="F162" i="7" s="1"/>
  <c r="G165" i="7"/>
  <c r="G166" i="7" s="1"/>
  <c r="G41" i="5" s="1"/>
  <c r="E122" i="7"/>
  <c r="I121" i="7"/>
  <c r="I122" i="7" s="1"/>
  <c r="F127" i="6"/>
  <c r="F142" i="6" s="1"/>
  <c r="F143" i="6" s="1"/>
  <c r="F149" i="6" s="1"/>
  <c r="F160" i="6" s="1"/>
  <c r="G161" i="6"/>
  <c r="G162" i="6" s="1"/>
  <c r="E122" i="6"/>
  <c r="I121" i="6"/>
  <c r="I122" i="6" s="1"/>
  <c r="E123" i="7" l="1"/>
  <c r="I123" i="7" s="1"/>
  <c r="I164" i="7" s="1"/>
  <c r="I168" i="7" s="1"/>
  <c r="G43" i="5" s="1"/>
  <c r="E124" i="7"/>
  <c r="F165" i="7"/>
  <c r="F166" i="7" s="1"/>
  <c r="G165" i="6"/>
  <c r="G36" i="5"/>
  <c r="F161" i="6"/>
  <c r="F162" i="6" s="1"/>
  <c r="F165" i="6" s="1"/>
  <c r="E123" i="6"/>
  <c r="I123" i="6" s="1"/>
  <c r="E124" i="6"/>
  <c r="I124" i="7" l="1"/>
  <c r="H134" i="7"/>
  <c r="I134" i="7" s="1"/>
  <c r="E127" i="7"/>
  <c r="J124" i="7"/>
  <c r="H133" i="7"/>
  <c r="I133" i="7" s="1"/>
  <c r="H128" i="7"/>
  <c r="H136" i="7"/>
  <c r="I136" i="7" s="1"/>
  <c r="F174" i="6"/>
  <c r="F175" i="6" s="1"/>
  <c r="G174" i="6"/>
  <c r="G175" i="6" s="1"/>
  <c r="I124" i="6"/>
  <c r="J124" i="6"/>
  <c r="H133" i="6"/>
  <c r="I133" i="6" s="1"/>
  <c r="H134" i="6"/>
  <c r="I134" i="6" s="1"/>
  <c r="H128" i="6"/>
  <c r="H136" i="6"/>
  <c r="I136" i="6" s="1"/>
  <c r="E127" i="6"/>
  <c r="I164" i="6"/>
  <c r="I179" i="6"/>
  <c r="I127" i="7" l="1"/>
  <c r="E142" i="7"/>
  <c r="I128" i="7"/>
  <c r="H135" i="7"/>
  <c r="I135" i="7" s="1"/>
  <c r="I127" i="6"/>
  <c r="E142" i="6"/>
  <c r="I128" i="6"/>
  <c r="I177" i="6"/>
  <c r="G38" i="5"/>
  <c r="H135" i="6"/>
  <c r="I135" i="6" s="1"/>
  <c r="H142" i="7" l="1"/>
  <c r="H143" i="7" s="1"/>
  <c r="E143" i="7"/>
  <c r="I142" i="7"/>
  <c r="I143" i="7" s="1"/>
  <c r="H142" i="6"/>
  <c r="H143" i="6" s="1"/>
  <c r="E143" i="6"/>
  <c r="I142" i="6"/>
  <c r="I143" i="6" s="1"/>
  <c r="J142" i="6" l="1"/>
  <c r="J142" i="7"/>
  <c r="J143" i="7"/>
  <c r="E149" i="7"/>
  <c r="H155" i="7"/>
  <c r="H146" i="7"/>
  <c r="H156" i="7"/>
  <c r="I156" i="7" s="1"/>
  <c r="J143" i="6"/>
  <c r="E149" i="6"/>
  <c r="E160" i="6" s="1"/>
  <c r="H146" i="6"/>
  <c r="H156" i="6"/>
  <c r="I156" i="6" s="1"/>
  <c r="H155" i="6"/>
  <c r="L149" i="7" l="1"/>
  <c r="E160" i="7"/>
  <c r="I155" i="7"/>
  <c r="H159" i="7"/>
  <c r="I146" i="7"/>
  <c r="I148" i="7" s="1"/>
  <c r="I149" i="7" s="1"/>
  <c r="H148" i="7"/>
  <c r="I155" i="6"/>
  <c r="H159" i="6"/>
  <c r="E161" i="6"/>
  <c r="E162" i="6" s="1"/>
  <c r="H148" i="6"/>
  <c r="I146" i="6"/>
  <c r="I148" i="6" s="1"/>
  <c r="I149" i="6" s="1"/>
  <c r="I159" i="7" l="1"/>
  <c r="J159" i="7"/>
  <c r="J148" i="7"/>
  <c r="H149" i="7"/>
  <c r="H160" i="7" s="1"/>
  <c r="E161" i="7"/>
  <c r="E162" i="7" s="1"/>
  <c r="E165" i="6"/>
  <c r="G35" i="5"/>
  <c r="J148" i="6"/>
  <c r="H149" i="6"/>
  <c r="H160" i="6" s="1"/>
  <c r="I159" i="6"/>
  <c r="J159" i="6"/>
  <c r="J160" i="7" l="1"/>
  <c r="H161" i="7"/>
  <c r="H162" i="7" s="1"/>
  <c r="E165" i="7"/>
  <c r="I160" i="7"/>
  <c r="H161" i="6"/>
  <c r="I161" i="6" s="1"/>
  <c r="J160" i="6"/>
  <c r="I160" i="6"/>
  <c r="E174" i="6"/>
  <c r="H162" i="6" l="1"/>
  <c r="H169" i="6" s="1"/>
  <c r="I161" i="7"/>
  <c r="J162" i="7"/>
  <c r="E166" i="7"/>
  <c r="H165" i="7"/>
  <c r="I165" i="7" s="1"/>
  <c r="I162" i="7"/>
  <c r="E175" i="6"/>
  <c r="I162" i="6" l="1"/>
  <c r="G34" i="5" s="1"/>
  <c r="F53" i="5" s="1"/>
  <c r="J162" i="6"/>
  <c r="H165" i="6"/>
  <c r="H174" i="6" s="1"/>
  <c r="I174" i="6" s="1"/>
  <c r="G37" i="5"/>
  <c r="H166" i="7"/>
  <c r="G42" i="5" s="1"/>
  <c r="G40" i="5"/>
  <c r="F51" i="5" l="1"/>
  <c r="F58" i="5"/>
  <c r="F52" i="5"/>
  <c r="H175" i="6"/>
  <c r="I175" i="6" s="1"/>
  <c r="I165" i="6"/>
  <c r="I166" i="7"/>
  <c r="G39" i="5" l="1"/>
  <c r="F57" i="5" s="1"/>
  <c r="F56" i="5" l="1"/>
</calcChain>
</file>

<file path=xl/sharedStrings.xml><?xml version="1.0" encoding="utf-8"?>
<sst xmlns="http://schemas.openxmlformats.org/spreadsheetml/2006/main" count="8930" uniqueCount="2094">
  <si>
    <t>1</t>
  </si>
  <si>
    <t>2</t>
  </si>
  <si>
    <t>3</t>
  </si>
  <si>
    <t>4</t>
  </si>
  <si>
    <t>5</t>
  </si>
  <si>
    <t>Строительный мусор</t>
  </si>
  <si>
    <t>6</t>
  </si>
  <si>
    <t>7</t>
  </si>
  <si>
    <t>8</t>
  </si>
  <si>
    <t>9</t>
  </si>
  <si>
    <t>10</t>
  </si>
  <si>
    <t>Составил</t>
  </si>
  <si>
    <t>Ремонтные работы</t>
  </si>
  <si>
    <t>Дефектная ведомость</t>
  </si>
  <si>
    <t>Количество</t>
  </si>
  <si>
    <t>100 м2</t>
  </si>
  <si>
    <t>чел.-ч</t>
  </si>
  <si>
    <t>Подъемники одномачтовые, грузоподъемность до 500 кг, высота подъема 45 м</t>
  </si>
  <si>
    <t>маш.-ч.</t>
  </si>
  <si>
    <t>Затраты труда машинистов</t>
  </si>
  <si>
    <t>%</t>
  </si>
  <si>
    <t>100 м</t>
  </si>
  <si>
    <t>Вода</t>
  </si>
  <si>
    <t>м3</t>
  </si>
  <si>
    <t>Автомобили бортовые, грузоподъемность до 5 т</t>
  </si>
  <si>
    <t>м2</t>
  </si>
  <si>
    <t>11</t>
  </si>
  <si>
    <t>12</t>
  </si>
  <si>
    <t>13</t>
  </si>
  <si>
    <t>Ветошь</t>
  </si>
  <si>
    <t>кг</t>
  </si>
  <si>
    <t>т</t>
  </si>
  <si>
    <t>14</t>
  </si>
  <si>
    <t>Краны башенные, грузоподъемность 8 т</t>
  </si>
  <si>
    <t>Краны на автомобильном ходу, грузоподъемность 16 т</t>
  </si>
  <si>
    <t>Гвозди строительные</t>
  </si>
  <si>
    <t>10 м</t>
  </si>
  <si>
    <t>Погрузчики, грузоподъемность 5 т</t>
  </si>
  <si>
    <t>Установки для сварки ручной дуговой (постоянного тока)</t>
  </si>
  <si>
    <t>Погрузка при автомобильных перевозках мусора строительного с погрузкой вручную</t>
  </si>
  <si>
    <t>1 т груза</t>
  </si>
  <si>
    <t>Болты с гайками и шайбами строительные</t>
  </si>
  <si>
    <t>2020 г.</t>
  </si>
  <si>
    <t>См.02-01</t>
  </si>
  <si>
    <t>Сводный сметный расчёт в текущих ценах</t>
  </si>
  <si>
    <t>Сводный сметный расчёт в базовых ценах</t>
  </si>
  <si>
    <t xml:space="preserve">Пояснительная записка </t>
  </si>
  <si>
    <t xml:space="preserve">№ Архивный </t>
  </si>
  <si>
    <t>Наименование работ</t>
  </si>
  <si>
    <t>№      сметы</t>
  </si>
  <si>
    <t>№</t>
  </si>
  <si>
    <t>Оглавление</t>
  </si>
  <si>
    <t>2021 г.</t>
  </si>
  <si>
    <t>________________</t>
  </si>
  <si>
    <t>"___"</t>
  </si>
  <si>
    <t>тыс. руб.</t>
  </si>
  <si>
    <r>
      <t>"</t>
    </r>
    <r>
      <rPr>
        <sz val="10"/>
        <rFont val="Arial Narrow"/>
        <family val="2"/>
      </rPr>
      <t>-</t>
    </r>
    <r>
      <rPr>
        <sz val="10"/>
        <color indexed="9"/>
        <rFont val="Arial Narrow"/>
        <family val="2"/>
      </rPr>
      <t>"</t>
    </r>
    <r>
      <rPr>
        <sz val="10"/>
        <rFont val="Arial Narrow"/>
        <family val="2"/>
      </rPr>
      <t>протяженности 1 км сетей</t>
    </r>
  </si>
  <si>
    <r>
      <t>"</t>
    </r>
    <r>
      <rPr>
        <sz val="10"/>
        <rFont val="Arial Narrow"/>
        <family val="2"/>
      </rPr>
      <t>-</t>
    </r>
    <r>
      <rPr>
        <sz val="10"/>
        <color indexed="9"/>
        <rFont val="Arial Narrow"/>
        <family val="2"/>
      </rPr>
      <t>"</t>
    </r>
    <r>
      <rPr>
        <sz val="10"/>
        <rFont val="Arial Narrow"/>
        <family val="2"/>
      </rPr>
      <t>общей площади за 1м</t>
    </r>
    <r>
      <rPr>
        <vertAlign val="superscript"/>
        <sz val="10"/>
        <rFont val="Arial Narrow"/>
        <family val="2"/>
      </rPr>
      <t>2</t>
    </r>
  </si>
  <si>
    <r>
      <t>"</t>
    </r>
    <r>
      <rPr>
        <sz val="10"/>
        <rFont val="Arial Narrow"/>
        <family val="2"/>
      </rPr>
      <t>-</t>
    </r>
    <r>
      <rPr>
        <sz val="10"/>
        <color indexed="9"/>
        <rFont val="Arial Narrow"/>
        <family val="2"/>
      </rPr>
      <t>"</t>
    </r>
    <r>
      <rPr>
        <sz val="10"/>
        <rFont val="Arial Narrow"/>
        <family val="2"/>
      </rPr>
      <t>объема здания за 1м</t>
    </r>
    <r>
      <rPr>
        <vertAlign val="superscript"/>
        <sz val="10"/>
        <rFont val="Arial Narrow"/>
        <family val="2"/>
      </rPr>
      <t>3</t>
    </r>
  </si>
  <si>
    <t xml:space="preserve">(с НДС) составила: </t>
  </si>
  <si>
    <r>
      <t>14. Показатели стоимости в ценах на</t>
    </r>
    <r>
      <rPr>
        <sz val="9"/>
        <color indexed="10"/>
        <rFont val="Arial Narrow"/>
        <family val="2"/>
      </rPr>
      <t/>
    </r>
  </si>
  <si>
    <t>13. Показатели стоимости в базовых ценах 2000 г.:</t>
  </si>
  <si>
    <t>км</t>
  </si>
  <si>
    <r>
      <t>"</t>
    </r>
    <r>
      <rPr>
        <sz val="10"/>
        <rFont val="Arial Narrow"/>
        <family val="2"/>
      </rPr>
      <t>-</t>
    </r>
    <r>
      <rPr>
        <sz val="10"/>
        <color indexed="9"/>
        <rFont val="Arial Narrow"/>
        <family val="2"/>
      </rPr>
      <t>"</t>
    </r>
    <r>
      <rPr>
        <sz val="10"/>
        <rFont val="Arial Narrow"/>
        <family val="2"/>
      </rPr>
      <t>протяженность сетей</t>
    </r>
  </si>
  <si>
    <r>
      <t>м</t>
    </r>
    <r>
      <rPr>
        <vertAlign val="superscript"/>
        <sz val="10"/>
        <rFont val="Arial Narrow"/>
        <family val="2"/>
      </rPr>
      <t>2</t>
    </r>
  </si>
  <si>
    <r>
      <t>"</t>
    </r>
    <r>
      <rPr>
        <sz val="10"/>
        <rFont val="Arial Narrow"/>
        <family val="2"/>
      </rPr>
      <t>-</t>
    </r>
    <r>
      <rPr>
        <sz val="10"/>
        <color indexed="9"/>
        <rFont val="Arial Narrow"/>
        <family val="2"/>
      </rPr>
      <t>"</t>
    </r>
    <r>
      <rPr>
        <sz val="10"/>
        <rFont val="Arial Narrow"/>
        <family val="2"/>
      </rPr>
      <t>общая площадь здания</t>
    </r>
  </si>
  <si>
    <r>
      <t xml:space="preserve">        "</t>
    </r>
    <r>
      <rPr>
        <sz val="10"/>
        <rFont val="Arial Narrow"/>
        <family val="2"/>
      </rPr>
      <t>-</t>
    </r>
    <r>
      <rPr>
        <sz val="10"/>
        <color indexed="9"/>
        <rFont val="Arial Narrow"/>
        <family val="2"/>
      </rPr>
      <t>"</t>
    </r>
    <r>
      <rPr>
        <sz val="10"/>
        <rFont val="Arial Narrow"/>
        <family val="2"/>
      </rPr>
      <t xml:space="preserve"> площадь застройки </t>
    </r>
  </si>
  <si>
    <r>
      <t>м</t>
    </r>
    <r>
      <rPr>
        <vertAlign val="superscript"/>
        <sz val="10"/>
        <rFont val="Arial Narrow"/>
        <family val="2"/>
      </rPr>
      <t>3</t>
    </r>
  </si>
  <si>
    <r>
      <t>"</t>
    </r>
    <r>
      <rPr>
        <sz val="10"/>
        <rFont val="Arial Narrow"/>
        <family val="2"/>
      </rPr>
      <t>-</t>
    </r>
    <r>
      <rPr>
        <sz val="10"/>
        <color indexed="9"/>
        <rFont val="Arial Narrow"/>
        <family val="2"/>
      </rPr>
      <t>"</t>
    </r>
    <r>
      <rPr>
        <sz val="10"/>
        <rFont val="Arial Narrow"/>
        <family val="2"/>
      </rPr>
      <t>строительный объем</t>
    </r>
  </si>
  <si>
    <t>12. Показатели ТЭП:</t>
  </si>
  <si>
    <t>тыс. руб</t>
  </si>
  <si>
    <t>* возврат материалов</t>
  </si>
  <si>
    <t>* прочие затраты</t>
  </si>
  <si>
    <t>* оборудование</t>
  </si>
  <si>
    <t>* строительно-монтажные работы</t>
  </si>
  <si>
    <r>
      <t xml:space="preserve">11. Общая сметная стоимость в ценах на </t>
    </r>
    <r>
      <rPr>
        <sz val="10"/>
        <color indexed="10"/>
        <rFont val="Arial Narrow"/>
        <family val="2"/>
      </rPr>
      <t/>
    </r>
  </si>
  <si>
    <t xml:space="preserve">10. Общая сметная стоимость в базовых ценах 2000 г. составила: </t>
  </si>
  <si>
    <t>9. Генеральный подрядчик:</t>
  </si>
  <si>
    <t>Бюджетное</t>
  </si>
  <si>
    <t>8. Инвестирование:</t>
  </si>
  <si>
    <t>7. Стоимость проведения государственной экспертизы результатов изыскательских работ и проектной документации рассчитана согласно  Постановления Правительства РФ №145 от 5.03.2007 г. гл. VIII  пп. 51-54.</t>
  </si>
  <si>
    <t xml:space="preserve">в размере - </t>
  </si>
  <si>
    <t>* в ценах 2000г. по</t>
  </si>
  <si>
    <t xml:space="preserve">6. Нормативы затрат на стройконтроль  приняты: </t>
  </si>
  <si>
    <t xml:space="preserve">5. Резевр средств на непревиденные работы и затраты  принят: </t>
  </si>
  <si>
    <t xml:space="preserve">4. Премия за ввод в действие построенных объектов  принята: </t>
  </si>
  <si>
    <t xml:space="preserve">3. Зимнее удорожание работ принято: </t>
  </si>
  <si>
    <t xml:space="preserve">2. Временные здания и сооружения приняты: </t>
  </si>
  <si>
    <t>* Величина сметной прибылиь приказ Минстроя РФ №774/пр от 11.12.2020г</t>
  </si>
  <si>
    <t>* Величина накладных расходов  приказ Минстроя РФ №812/пр от  21.12.2020г</t>
  </si>
  <si>
    <t>* Приказ Министерства РФ от 4 августа 2020 г. № 421/пр</t>
  </si>
  <si>
    <t>* Федеральный сборник сметных цен на перевозки грузов для строительства</t>
  </si>
  <si>
    <t>* Федеральный сборник сметных норм и расценок на эксплуотацию строительных машин и автотранспортных средств</t>
  </si>
  <si>
    <t>* Федеральный сборник сметных цен на материалы, изделия, конструкции и оборудование</t>
  </si>
  <si>
    <t>* Федеральные единичные расценки ФЕР-2001 (образца 2020 г)</t>
  </si>
  <si>
    <t xml:space="preserve">1. Для составления сметной документации приняты следующие нормативы:                </t>
  </si>
  <si>
    <t>к=1,0</t>
  </si>
  <si>
    <t xml:space="preserve">с зональным коэффицентом на материалы </t>
  </si>
  <si>
    <r>
      <t xml:space="preserve">Сметная документация составлена по </t>
    </r>
    <r>
      <rPr>
        <sz val="10"/>
        <color indexed="10"/>
        <rFont val="Arial Narrow"/>
        <family val="2"/>
        <charset val="204"/>
      </rPr>
      <t>ведомости объемов работ</t>
    </r>
    <r>
      <rPr>
        <sz val="10"/>
        <rFont val="Arial Narrow"/>
        <family val="2"/>
      </rPr>
      <t xml:space="preserve">  в ценах и нормах 2000 г. (</t>
    </r>
    <r>
      <rPr>
        <sz val="10"/>
        <color indexed="10"/>
        <rFont val="Arial Narrow"/>
        <family val="2"/>
        <charset val="204"/>
      </rPr>
      <t>редакция 2020 г.</t>
    </r>
    <r>
      <rPr>
        <sz val="10"/>
        <rFont val="Arial Narrow"/>
        <family val="2"/>
      </rPr>
      <t>) по федеральным единичным расценкам</t>
    </r>
  </si>
  <si>
    <t>Наименование объекта, местонахождение стройки</t>
  </si>
  <si>
    <t>к сметной документации</t>
  </si>
  <si>
    <t>Пояснительная записка</t>
  </si>
  <si>
    <t>[подпись (инициалы, фамилия)]</t>
  </si>
  <si>
    <t xml:space="preserve">Подрядчик           </t>
  </si>
  <si>
    <t xml:space="preserve">Заказчик           </t>
  </si>
  <si>
    <t xml:space="preserve">организации </t>
  </si>
  <si>
    <t>в том числе возвратные суммы</t>
  </si>
  <si>
    <t>Объем завалов и возврат материалов определяются Заказчиком и Подрядчиком на месте по фактическим затратам</t>
  </si>
  <si>
    <t>ВСЕГО по сводному сметному расчету  с НДС в ценах на</t>
  </si>
  <si>
    <t>НДС (без ПИР)</t>
  </si>
  <si>
    <t>Запрашивать у экспертизы каждый новый год</t>
  </si>
  <si>
    <t xml:space="preserve">Экспертиза                    </t>
  </si>
  <si>
    <t xml:space="preserve">Изыскательские работы  </t>
  </si>
  <si>
    <t>То же</t>
  </si>
  <si>
    <t xml:space="preserve">Проектные  </t>
  </si>
  <si>
    <t xml:space="preserve">Прочие работы              </t>
  </si>
  <si>
    <t xml:space="preserve">Оборудование                </t>
  </si>
  <si>
    <t xml:space="preserve">СМР                                  </t>
  </si>
  <si>
    <t>Минстрой РФ №29340-ИФ/09 от 29.07.2020  г.</t>
  </si>
  <si>
    <t>3 квартал 2020  г.</t>
  </si>
  <si>
    <t>ИТОГО по сметному сводному расчету на</t>
  </si>
  <si>
    <t>возвратные суммы</t>
  </si>
  <si>
    <t xml:space="preserve">В  том числе </t>
  </si>
  <si>
    <t>ВСЕГО по сметному сводному сметному расчету  в базовых ценах 2000 г.</t>
  </si>
  <si>
    <t>Средства на непредвиденные работы и затраты в размере:</t>
  </si>
  <si>
    <t>Приказ Министрой РФ от 04.08.2020г. № 421/пр</t>
  </si>
  <si>
    <t xml:space="preserve"> </t>
  </si>
  <si>
    <t>ИТОГО по главам 1-12 в ценах 2000 г.</t>
  </si>
  <si>
    <t>ИТОГО по главе 12</t>
  </si>
  <si>
    <t>Расчет</t>
  </si>
  <si>
    <t>Достоверность сметной документации 20000:1,2:5,39</t>
  </si>
  <si>
    <t>Пост. Правит. РФ от 18.05.2009 №427</t>
  </si>
  <si>
    <t>Затраты на разработку тендерной документации</t>
  </si>
  <si>
    <t>МДС 81-35.2004 п.4.89, 4.94</t>
  </si>
  <si>
    <t>Авторский надзор -</t>
  </si>
  <si>
    <t>п.173 Методики №421</t>
  </si>
  <si>
    <r>
      <t xml:space="preserve">Инженерно-геологические работы  (без НДС)  </t>
    </r>
    <r>
      <rPr>
        <sz val="9"/>
        <color rgb="FFFF0000"/>
        <rFont val="Arial Narrow"/>
        <family val="2"/>
        <charset val="204"/>
      </rPr>
      <t>Цена.55000:4,6=11,96</t>
    </r>
  </si>
  <si>
    <t>Смета</t>
  </si>
  <si>
    <r>
      <t xml:space="preserve">Инженерно-геодезические работы </t>
    </r>
    <r>
      <rPr>
        <sz val="9"/>
        <color rgb="FFFF0000"/>
        <rFont val="Arial Narrow"/>
        <family val="2"/>
        <charset val="204"/>
      </rPr>
      <t>Цена.7600:4,6=1,65</t>
    </r>
  </si>
  <si>
    <r>
      <t>Глава 12.</t>
    </r>
    <r>
      <rPr>
        <i/>
        <sz val="10"/>
        <rFont val="Arial Narrow"/>
        <family val="2"/>
      </rPr>
      <t xml:space="preserve"> Публичный технологический и ценовой аудит, проектные и изыскательские работы</t>
    </r>
  </si>
  <si>
    <t>ИТОГО по главам 1-10</t>
  </si>
  <si>
    <t>ИТОГО по главе 10</t>
  </si>
  <si>
    <t>Содержание дирекции (технического надзора) строящегося предприятия</t>
  </si>
  <si>
    <t>Приказ ФА по строительству и ЖКХ №36 от 15.02.05 г</t>
  </si>
  <si>
    <t>Стройконтроль</t>
  </si>
  <si>
    <t>Пост.Пр-ва РФ №468 от 21.06.10г.</t>
  </si>
  <si>
    <t>Затрат нет</t>
  </si>
  <si>
    <r>
      <t>Глава 10.</t>
    </r>
    <r>
      <rPr>
        <i/>
        <sz val="10"/>
        <rFont val="Arial Narrow"/>
        <family val="2"/>
      </rPr>
      <t xml:space="preserve"> Содержание службы заказчика. Строительный контроль </t>
    </r>
  </si>
  <si>
    <t>ИТОГО по главам 1-9 в ценах 2000 г.</t>
  </si>
  <si>
    <t>ИТОГО по главе 9</t>
  </si>
  <si>
    <t>от оборудования</t>
  </si>
  <si>
    <t xml:space="preserve">Лимит на пусконаладочные работы (без БМК и локальных очистных) </t>
  </si>
  <si>
    <t>Техологическое присоединение к эл.сетям</t>
  </si>
  <si>
    <t>Росстрой №252-3739/1у от 04.08.06</t>
  </si>
  <si>
    <t>Затраты на пропуск ливневых и паводковых вод</t>
  </si>
  <si>
    <t>МДС 81-1.99 п. 9.24; Расчет по ПОС</t>
  </si>
  <si>
    <t>Затраты по выполнению художественных произведений на объектах строительства силами творческих организаций</t>
  </si>
  <si>
    <t>МДС 81-1.99 п. 9.23; Договор с творческими организациями</t>
  </si>
  <si>
    <t>Затраты по наблюдению в ходе строительства за осадкой зданий и сооружений, возводимых на просадочных, вечномерзлых, насыпных грунтах, а также уникальных объектов</t>
  </si>
  <si>
    <t>МДС 81-1.99 п. 9.22; Расчет</t>
  </si>
  <si>
    <t>Затраты на охрану объектов</t>
  </si>
  <si>
    <t>Письмо Госстроя РФ от 21.08.01 г. №10-13/124</t>
  </si>
  <si>
    <t>Средства на покрытие затрат строительных организаций по платежам (страховым взносам) на добровольное страхование, в том числе строительных рисков</t>
  </si>
  <si>
    <t>Госстрой России от 27.04.02 №НЗ-2189/7 и от 24.10.01.№НЗ-5833/10</t>
  </si>
  <si>
    <t>Затраты, связанные с премированием за ввод в действие построенных объектов</t>
  </si>
  <si>
    <t>Письмо Госстроя России от 15.03.93 г. №463-РБ/7-31</t>
  </si>
  <si>
    <t>Затраты, связанные с перебазированием строительно-монтажных организаций с одной стройки на другую</t>
  </si>
  <si>
    <t>МДС 81-1.99 п. 9.7; Локальный сметный расчет №____ по ПОС</t>
  </si>
  <si>
    <t xml:space="preserve">Затраты, связанные с командированием рабочих </t>
  </si>
  <si>
    <t>МДС 81-1.99 п. 9.6; Локальный сметный расчет №____ по ПОС</t>
  </si>
  <si>
    <t xml:space="preserve">Затраты, связанные с использованием военно-строительных частей, студенческих отрядов и других контингентов (организованный набор рабочих) </t>
  </si>
  <si>
    <t>МДС 81-1.99 п. 9.5; Локальный сметный расчет №____ по ПОС</t>
  </si>
  <si>
    <t xml:space="preserve">Затраты, связанные с осуществлением работ вахтовым методом (за исключением вахтовой надбавки к зарплате </t>
  </si>
  <si>
    <t>МДС 81-1.99 п. 9.4; Локальный сметный расчет №____ по ПОС</t>
  </si>
  <si>
    <t>Затраты на перевозку рабочих</t>
  </si>
  <si>
    <t>Расчет ПОС</t>
  </si>
  <si>
    <t>Дополнительные затраты при производстве строительно-монтажных работ в зимнее время</t>
  </si>
  <si>
    <t>ГСН 81-05-02-2001 табл. 4 п.  тех.ч. п. 10.1</t>
  </si>
  <si>
    <r>
      <t xml:space="preserve">Глава 9. </t>
    </r>
    <r>
      <rPr>
        <i/>
        <sz val="10"/>
        <rFont val="Arial Narrow"/>
        <family val="2"/>
      </rPr>
      <t>Прочие работы и затраты</t>
    </r>
  </si>
  <si>
    <t>ИТОГО по главам 1-8 в ценах 2000 г.:</t>
  </si>
  <si>
    <t>В  том числе возвратные суммы - :</t>
  </si>
  <si>
    <t>ИТОГО по гл. 8 в ценах 2000 г.</t>
  </si>
  <si>
    <t xml:space="preserve">Временные здания и сооружения - </t>
  </si>
  <si>
    <t>Приказ Министрой РФ от 19.06.2020г. № 332/пр</t>
  </si>
  <si>
    <r>
      <t>Глава 8.</t>
    </r>
    <r>
      <rPr>
        <i/>
        <sz val="10"/>
        <rFont val="Arial Narrow"/>
        <family val="2"/>
      </rPr>
      <t xml:space="preserve"> Временные здания и сооружения</t>
    </r>
  </si>
  <si>
    <t>ИТОГО по главам 1-7 в ценах 2000 г</t>
  </si>
  <si>
    <t>ИТОГО по главе 7 в ценах 2000г</t>
  </si>
  <si>
    <t>См. 07-01</t>
  </si>
  <si>
    <t>Вертикальная планировка</t>
  </si>
  <si>
    <t>См. 07-04</t>
  </si>
  <si>
    <t>Подпорная стенка и лестницы</t>
  </si>
  <si>
    <t>См. 07-03</t>
  </si>
  <si>
    <t>Ограждение</t>
  </si>
  <si>
    <t>См. 07-02</t>
  </si>
  <si>
    <t>Благоустройство</t>
  </si>
  <si>
    <t xml:space="preserve">Благоустройство </t>
  </si>
  <si>
    <t>Об.см. 07-01</t>
  </si>
  <si>
    <r>
      <t>Глава 7.</t>
    </r>
    <r>
      <rPr>
        <i/>
        <sz val="10"/>
        <rFont val="Arial Narrow"/>
        <family val="2"/>
      </rPr>
      <t xml:space="preserve"> Благоустройство и озеленение территории</t>
    </r>
  </si>
  <si>
    <t>ИТОГО по главе 6 в ценах 2000г</t>
  </si>
  <si>
    <t>См. 06-08</t>
  </si>
  <si>
    <t>См. 06-07</t>
  </si>
  <si>
    <t>Локальная смета</t>
  </si>
  <si>
    <t>Котельная</t>
  </si>
  <si>
    <t>Резервуар 240м3 (1шт)</t>
  </si>
  <si>
    <t>См. 06-06</t>
  </si>
  <si>
    <t xml:space="preserve">Комплексные локальные очистные сооружения  </t>
  </si>
  <si>
    <t>См. 06-05</t>
  </si>
  <si>
    <t>Блочно-модульная котельная  Thermarus - 600</t>
  </si>
  <si>
    <t>См. 06-04</t>
  </si>
  <si>
    <t>Теплосеть</t>
  </si>
  <si>
    <t>См. 06-03</t>
  </si>
  <si>
    <t>Канализация</t>
  </si>
  <si>
    <t>См. 06-02</t>
  </si>
  <si>
    <t>Насосная</t>
  </si>
  <si>
    <t>См. 06-01-01</t>
  </si>
  <si>
    <r>
      <t>Глава 6.</t>
    </r>
    <r>
      <rPr>
        <i/>
        <sz val="10"/>
        <rFont val="Arial Narrow"/>
        <family val="2"/>
      </rPr>
      <t xml:space="preserve"> Наружные сети и сооружения водоснабжения, водоотведение, теплоснабжения и газоснабжения</t>
    </r>
  </si>
  <si>
    <t>ИТОГО по главе 5 в ценах 2000г</t>
  </si>
  <si>
    <t>Объекты</t>
  </si>
  <si>
    <t>Благоустройство и ограда</t>
  </si>
  <si>
    <t>Наружные сети связи</t>
  </si>
  <si>
    <t>См. 05-01</t>
  </si>
  <si>
    <r>
      <t>Глава 5.</t>
    </r>
    <r>
      <rPr>
        <i/>
        <sz val="10"/>
        <rFont val="Arial Narrow"/>
        <family val="2"/>
      </rPr>
      <t xml:space="preserve"> Объекты транспортного хозяйства и связи</t>
    </r>
  </si>
  <si>
    <t>ИТОГО по главе 4 в ценах 2000г</t>
  </si>
  <si>
    <t>См. 04-07</t>
  </si>
  <si>
    <t>См. 04-06</t>
  </si>
  <si>
    <t>См. 04-05</t>
  </si>
  <si>
    <t>См. 04-04</t>
  </si>
  <si>
    <t>Дизельный генератор</t>
  </si>
  <si>
    <t>См. 04-03</t>
  </si>
  <si>
    <t>БКТП-160-10/0,4</t>
  </si>
  <si>
    <t>См. 04-02</t>
  </si>
  <si>
    <t>Наружные электрические сети</t>
  </si>
  <si>
    <t>См. 04-01-01</t>
  </si>
  <si>
    <r>
      <t xml:space="preserve">Глава 4. </t>
    </r>
    <r>
      <rPr>
        <i/>
        <sz val="10"/>
        <rFont val="Arial Narrow"/>
        <family val="2"/>
      </rPr>
      <t>Объекты энергетического хозяйства</t>
    </r>
  </si>
  <si>
    <t>ИТОГО по главе 3 в ценах 2000г</t>
  </si>
  <si>
    <t>Вагон машениеста</t>
  </si>
  <si>
    <t>См. 03-10-01</t>
  </si>
  <si>
    <r>
      <t>Глава 3.</t>
    </r>
    <r>
      <rPr>
        <i/>
        <sz val="10"/>
        <rFont val="Arial Narrow"/>
        <family val="2"/>
      </rPr>
      <t xml:space="preserve"> Объекты подсобного и обслуживающего назначения</t>
    </r>
  </si>
  <si>
    <t>ИТОГО по главе 2 в ценах 2000г</t>
  </si>
  <si>
    <t>См. 02-03-11</t>
  </si>
  <si>
    <t>См. 02-03-10</t>
  </si>
  <si>
    <t>ВОЧГ 1-3-5-10 (16 шт)</t>
  </si>
  <si>
    <t>См. 02-11-01</t>
  </si>
  <si>
    <t>ВОЧГ 1-2-5-10 (41 шт)</t>
  </si>
  <si>
    <t>См. 02-10-01</t>
  </si>
  <si>
    <t>Трубчатый переезд ДУ 500мм (3 шт)</t>
  </si>
  <si>
    <t>См. 02-09-01</t>
  </si>
  <si>
    <t>Трубчатый переезд типа ВРТ 60 с доп труб (1шт)</t>
  </si>
  <si>
    <t>См. 02-08-01</t>
  </si>
  <si>
    <t>Трубчатый переезд типа ВРТ 100 с доп труб (1шт)</t>
  </si>
  <si>
    <t>См. 02-07-01</t>
  </si>
  <si>
    <t>Водовыпуск ВРТ 60 (28 шт)</t>
  </si>
  <si>
    <t>См. 02-06-01</t>
  </si>
  <si>
    <t>Водовыпуск ВРТ 100 с доп труб (1 шт)</t>
  </si>
  <si>
    <t>См. 02-05-01</t>
  </si>
  <si>
    <t>Водовыпуск ВРТ 100 (5 шт)</t>
  </si>
  <si>
    <t>См. 02-04-01</t>
  </si>
  <si>
    <t>Напорный бассейн</t>
  </si>
  <si>
    <t>См. 02-03-01</t>
  </si>
  <si>
    <t>Дренажная сеть</t>
  </si>
  <si>
    <t>См. 02-02-01</t>
  </si>
  <si>
    <r>
      <t>Глава 2.</t>
    </r>
    <r>
      <rPr>
        <i/>
        <sz val="10"/>
        <rFont val="Arial Narrow"/>
        <family val="2"/>
      </rPr>
      <t xml:space="preserve"> Основные объекты строительства</t>
    </r>
  </si>
  <si>
    <t>ИТОГО по главе 1 в ценах 2000г</t>
  </si>
  <si>
    <t>Затраты, связанные с неблагоприятными гидрогеологическими условиями территории строительства и необходимостью устройтсва объездов для городского транспорта</t>
  </si>
  <si>
    <t>Расчет по ПОС МДС 81-1.99 п. 2.2</t>
  </si>
  <si>
    <t>Освобождение территории строительства от имеющихся на ней строений, лесонасаждений, промышленных отвалов и других имеющихся предметов</t>
  </si>
  <si>
    <t>Расчет-смета  №</t>
  </si>
  <si>
    <t xml:space="preserve">Затраты, связанные с компенсацией за сносимые строения и садово-огородные насаждения и др. сельхозработы, произведенные на отчуждаемой территории; возмещение убытков и потерь по пере-носу зданий и сооружений (или взамен сносимых), тоже водохозяйственных мероприятий и т. д. </t>
  </si>
  <si>
    <t>Расчет МДС 81-1.99 п. 2.1</t>
  </si>
  <si>
    <t xml:space="preserve">Затраты, связанные с получением заказчиком и проектной организацией исходных данных, технических условий на проектирование и проведение необходимых согласований по проектным решениям (кроме бюджетного финансирования) до 0,10% </t>
  </si>
  <si>
    <t>МДС 81-1.99 п. 1.4 Госстроя России от 14.11.96 г. № БЕ-19-30/12, приложение №2</t>
  </si>
  <si>
    <t xml:space="preserve">Плата за землю при изъятии (выкупе) земельного участка для строительства, выплата земельного налога (аренды) в период строительства </t>
  </si>
  <si>
    <t>ФЗ "О плате за землю" МДС 81-1.99 п.1.3</t>
  </si>
  <si>
    <t xml:space="preserve">Затраты по разбивке основных осей зданий и сооружений, переносу их в натуру и закреплению пунктами и знаками </t>
  </si>
  <si>
    <t>Смета по сборникам на изыскательские работы МДС 81-1.99 п.1.2</t>
  </si>
  <si>
    <t>Снос строений</t>
  </si>
  <si>
    <t>См. 01-01</t>
  </si>
  <si>
    <r>
      <t xml:space="preserve">Глава 1. </t>
    </r>
    <r>
      <rPr>
        <i/>
        <sz val="10"/>
        <rFont val="Arial Narrow"/>
        <family val="2"/>
      </rPr>
      <t>Подготовка территории строительства</t>
    </r>
  </si>
  <si>
    <t>прочих</t>
  </si>
  <si>
    <t>оборудова-ния,мебели и инвентаря</t>
  </si>
  <si>
    <t>монтаж-ных  работ</t>
  </si>
  <si>
    <t>строи-тельных работ</t>
  </si>
  <si>
    <t>Нормативная трудоемкость чел.ч</t>
  </si>
  <si>
    <t>Условие</t>
  </si>
  <si>
    <t>Общая сметная стои-мость</t>
  </si>
  <si>
    <t>Сметная стоимость, тыс. руб</t>
  </si>
  <si>
    <t>Наименование глав, объектов, работ и затрат</t>
  </si>
  <si>
    <t>Номера сметных расчетов и смет</t>
  </si>
  <si>
    <t>№ п/п</t>
  </si>
  <si>
    <t xml:space="preserve">1 зоны </t>
  </si>
  <si>
    <t>в ценах 2000 г.</t>
  </si>
  <si>
    <t>СВОДНЫЙ СМЕТНЫЙ РАСЧЕТ СТОИМОСТИ СТРОИТЕЛЬСТВА</t>
  </si>
  <si>
    <t>" ___________ " _________________________ 20 _______ г.</t>
  </si>
  <si>
    <t>(ссылка на документ об утверждении)</t>
  </si>
  <si>
    <t>возвратных сумм</t>
  </si>
  <si>
    <t>В том числе</t>
  </si>
  <si>
    <t>в сумме</t>
  </si>
  <si>
    <t>расчет ( без НДС)</t>
  </si>
  <si>
    <t>Сводный сметный</t>
  </si>
  <si>
    <t>" ______________ " ______________________ 20 _______ г.</t>
  </si>
  <si>
    <t>"Утвержден"</t>
  </si>
  <si>
    <t>(наименование организации)</t>
  </si>
  <si>
    <t>Заказчик</t>
  </si>
  <si>
    <t>Форма №1</t>
  </si>
  <si>
    <t>к МДС 81-35.2004</t>
  </si>
  <si>
    <t>Приложение</t>
  </si>
  <si>
    <t>ВСЕГО по сводному сметному расчету  с НДС в ценах на:</t>
  </si>
  <si>
    <t>НДС (без ПИР и экспертизы)</t>
  </si>
  <si>
    <t>в  том числе возвратные суммы</t>
  </si>
  <si>
    <t xml:space="preserve">ВСЕГО по сметному сводному сметному расчету  в текущих ценах на: </t>
  </si>
  <si>
    <t>2% Для обектов общественного и жилого назначения 3% для производственных объектов 10% для объектов особо сложных</t>
  </si>
  <si>
    <t xml:space="preserve">Средства на непредвиденные работы и затраты в размере: </t>
  </si>
  <si>
    <t>ИТОГО по главам 1-12 в текущих ценах</t>
  </si>
  <si>
    <t xml:space="preserve">Экспертиза сметной документации  </t>
  </si>
  <si>
    <t>Пост. Правительства РФ от 5.03.2007 №145</t>
  </si>
  <si>
    <t xml:space="preserve">Инженерно-геологические работы  (без НДС)  </t>
  </si>
  <si>
    <t xml:space="preserve">Инженерно-геодезические работы  (без НДС) </t>
  </si>
  <si>
    <t>Проектные работы</t>
  </si>
  <si>
    <t>ГСН 81-05-01-2001 прил. 1 п. 2.3</t>
  </si>
  <si>
    <t>В  том числе возвратные суммы:</t>
  </si>
  <si>
    <t>Сарай</t>
  </si>
  <si>
    <t>Навесы</t>
  </si>
  <si>
    <t>Уборная на 4 очка с выгребной ямой</t>
  </si>
  <si>
    <t>Столовая</t>
  </si>
  <si>
    <t>Гараж</t>
  </si>
  <si>
    <t>Пристройка</t>
  </si>
  <si>
    <t>Новый корпус школы</t>
  </si>
  <si>
    <t>Переход</t>
  </si>
  <si>
    <t>Объектная смета 4</t>
  </si>
  <si>
    <t>Спортзал</t>
  </si>
  <si>
    <t xml:space="preserve">Об. см. 02-01 </t>
  </si>
  <si>
    <t>Детский сад</t>
  </si>
  <si>
    <t xml:space="preserve">Об. см. 02-04 </t>
  </si>
  <si>
    <t>Внутренние отделочные работы</t>
  </si>
  <si>
    <t>Оконные проемы</t>
  </si>
  <si>
    <t>См. 02-01</t>
  </si>
  <si>
    <t>Затраты труда рабочих-строителей (3,5:1)</t>
  </si>
  <si>
    <t>Затраты труда рабочих-строителей (2:1)</t>
  </si>
  <si>
    <t>Затраты труда рабочих-строителей (3,2:1)</t>
  </si>
  <si>
    <t>Затраты труда рабочих-строителей (3:1)</t>
  </si>
  <si>
    <t>Затраты труда рабочих-строителей (3,3:1)</t>
  </si>
  <si>
    <t>Формула расчета объемов</t>
  </si>
  <si>
    <t>Единица
измерения</t>
  </si>
  <si>
    <t>№ 
п/п</t>
  </si>
  <si>
    <t>&lt;&lt;______&gt;&gt;________________________20____г.</t>
  </si>
  <si>
    <t>Утверждаю</t>
  </si>
  <si>
    <t>Электроды сварочные Э42, диаметр 4 мм</t>
  </si>
  <si>
    <t>Кислород газообразный технический</t>
  </si>
  <si>
    <t>Аппараты для газовой сварки и резки</t>
  </si>
  <si>
    <t>Доска обрезная, хвойных пород, ширина 75-150 мм, толщина 44 мм и более, длина 4-6,5 м, сорт III</t>
  </si>
  <si>
    <t>Смеси бетонные тяжелого бетона</t>
  </si>
  <si>
    <t>Вибраторы глубинные</t>
  </si>
  <si>
    <r>
      <t xml:space="preserve">Проектные работы                                 </t>
    </r>
    <r>
      <rPr>
        <sz val="8"/>
        <color rgb="FFFF0000"/>
        <rFont val="Arial Narrow"/>
        <family val="2"/>
        <charset val="204"/>
      </rPr>
      <t>Цена.26600:4,59</t>
    </r>
  </si>
  <si>
    <t>1000 шт</t>
  </si>
  <si>
    <t>Электроды сварочные Э42, диаметр 6 мм</t>
  </si>
  <si>
    <t>100 шт</t>
  </si>
  <si>
    <t>Шкурка шлифовальная двухслойная с зернистостью 40-25</t>
  </si>
  <si>
    <t>шт</t>
  </si>
  <si>
    <t>Грунтовка</t>
  </si>
  <si>
    <t>Затраты труда рабочих-строителей (3,7:1)</t>
  </si>
  <si>
    <t>Затраты труда рабочих-строителей (4:1)</t>
  </si>
  <si>
    <t>См.02-02</t>
  </si>
  <si>
    <t>См.02-03</t>
  </si>
  <si>
    <t>См.02-04</t>
  </si>
  <si>
    <t>См.02-05</t>
  </si>
  <si>
    <t>См.02-06</t>
  </si>
  <si>
    <t>См.02-07</t>
  </si>
  <si>
    <t>См.02-08</t>
  </si>
  <si>
    <t>См.02-09</t>
  </si>
  <si>
    <t>См.02-10</t>
  </si>
  <si>
    <t xml:space="preserve">Заказ № </t>
  </si>
  <si>
    <t>ВСЕГО монтажные работы (с учетом перевозки)</t>
  </si>
  <si>
    <t>перевозка</t>
  </si>
  <si>
    <t>строительные работы без учета перевозки</t>
  </si>
  <si>
    <t>в том числе :</t>
  </si>
  <si>
    <t>ВСЕГО строительные работы (с учетом перевозки)</t>
  </si>
  <si>
    <t>ВСЕГО по cмете</t>
  </si>
  <si>
    <t>Итого ФОТ</t>
  </si>
  <si>
    <t>(справочно)</t>
  </si>
  <si>
    <t>Всего сметная прибыль</t>
  </si>
  <si>
    <t>Всего накладные расходы</t>
  </si>
  <si>
    <t>Перевозка</t>
  </si>
  <si>
    <t>Материальные ресурсы</t>
  </si>
  <si>
    <t>Эксплуатация машин и механизмов</t>
  </si>
  <si>
    <t>Оплата труда</t>
  </si>
  <si>
    <t>Всего прямые затраты по cмете</t>
  </si>
  <si>
    <t>Итого по разделу 8</t>
  </si>
  <si>
    <t>Итого сметная прибыль</t>
  </si>
  <si>
    <t>Итого накладные расходы</t>
  </si>
  <si>
    <t>Итого прямые затраты по разделу 8</t>
  </si>
  <si>
    <t>Всего по позиции</t>
  </si>
  <si>
    <t>125</t>
  </si>
  <si>
    <r>
      <t xml:space="preserve">01-01-01-041
</t>
    </r>
    <r>
      <rPr>
        <b/>
        <i/>
        <sz val="7.5"/>
        <rFont val="Times New Roman Cyr"/>
        <charset val="204"/>
      </rPr>
      <t>ФССЦпг-2001 Минстрой РФ пр. № 876/пр</t>
    </r>
  </si>
  <si>
    <t>124</t>
  </si>
  <si>
    <r>
      <t xml:space="preserve">СП - </t>
    </r>
    <r>
      <rPr>
        <i/>
        <sz val="7.5"/>
        <color rgb="FF000000"/>
        <rFont val="Times New Roman Cyr"/>
        <charset val="204"/>
      </rPr>
      <t>Прочие ремонтно-строительные работы</t>
    </r>
  </si>
  <si>
    <t>п.103</t>
  </si>
  <si>
    <r>
      <t xml:space="preserve">НР - </t>
    </r>
    <r>
      <rPr>
        <i/>
        <sz val="7.5"/>
        <color rgb="FF000000"/>
        <rFont val="Times New Roman Cyr"/>
        <charset val="204"/>
      </rPr>
      <t>Прочие ремонтно-строительные работы</t>
    </r>
  </si>
  <si>
    <t>ФОТ</t>
  </si>
  <si>
    <t>Итого по расценке</t>
  </si>
  <si>
    <t>ЗТ</t>
  </si>
  <si>
    <t>Мешки полипропиленовые (50 кг)</t>
  </si>
  <si>
    <t>01.7.20.03-0003</t>
  </si>
  <si>
    <t>М</t>
  </si>
  <si>
    <t>Затраты труда рабочих-строителей; разряд : 1</t>
  </si>
  <si>
    <t>ОТ</t>
  </si>
  <si>
    <t>Затаривание строительного мусора в мешки</t>
  </si>
  <si>
    <r>
      <t xml:space="preserve">69-15-1
</t>
    </r>
    <r>
      <rPr>
        <b/>
        <i/>
        <sz val="7.5"/>
        <rFont val="Times New Roman Cyr"/>
        <charset val="204"/>
      </rPr>
      <t>ФЕРр 81-02-2001 Минстрой РФ пр. № 876/пр НР - 812/пр, СП - 774/пр, п. 103</t>
    </r>
  </si>
  <si>
    <t>123</t>
  </si>
  <si>
    <t>Итого по разделу 7</t>
  </si>
  <si>
    <t>Итого прямые затраты по разделу 7</t>
  </si>
  <si>
    <t>122</t>
  </si>
  <si>
    <t>121</t>
  </si>
  <si>
    <t>ЗМ</t>
  </si>
  <si>
    <t>в т.ч. ОТМ</t>
  </si>
  <si>
    <t>91.06.06-048</t>
  </si>
  <si>
    <t>ЭМ</t>
  </si>
  <si>
    <t>Затраты труда рабочих-строителей; разряд : 3</t>
  </si>
  <si>
    <t>120</t>
  </si>
  <si>
    <t>Итого по разделу 6</t>
  </si>
  <si>
    <t>Итого прямые затраты по разделу 6</t>
  </si>
  <si>
    <t>компл</t>
  </si>
  <si>
    <t>119</t>
  </si>
  <si>
    <t>118</t>
  </si>
  <si>
    <r>
      <t xml:space="preserve">СП - </t>
    </r>
    <r>
      <rPr>
        <i/>
        <sz val="7.5"/>
        <color rgb="FF000000"/>
        <rFont val="Times New Roman Cyr"/>
        <charset val="204"/>
      </rPr>
      <t>Деревянные конструкции</t>
    </r>
  </si>
  <si>
    <t>п.10</t>
  </si>
  <si>
    <r>
      <t xml:space="preserve">НР - </t>
    </r>
    <r>
      <rPr>
        <i/>
        <sz val="7.5"/>
        <color rgb="FF000000"/>
        <rFont val="Times New Roman Cyr"/>
        <charset val="204"/>
      </rPr>
      <t>Деревянные конструкции</t>
    </r>
  </si>
  <si>
    <t>Поковки из квадратных заготовок, масса 1,8 кг</t>
  </si>
  <si>
    <t>08.1.02.11-0001</t>
  </si>
  <si>
    <t>91.14.02-001</t>
  </si>
  <si>
    <t>Затраты труда рабочих-строителей; разряд : 3,2</t>
  </si>
  <si>
    <t>117</t>
  </si>
  <si>
    <t>116</t>
  </si>
  <si>
    <t>л</t>
  </si>
  <si>
    <t>Пена монтажная</t>
  </si>
  <si>
    <t>14.5.01.10-0003</t>
  </si>
  <si>
    <t>м</t>
  </si>
  <si>
    <t>10 шт</t>
  </si>
  <si>
    <t>Затраты труда рабочих-строителей; разряд : 3,3</t>
  </si>
  <si>
    <t>115</t>
  </si>
  <si>
    <r>
      <t xml:space="preserve">СП - </t>
    </r>
    <r>
      <rPr>
        <i/>
        <sz val="7.5"/>
        <color rgb="FF000000"/>
        <rFont val="Times New Roman Cyr"/>
        <charset val="204"/>
      </rPr>
      <t>Работы по реконструкции зданий и сооружений: разборка отдельных конструктивных элементов здания , а также зданий в целом</t>
    </r>
  </si>
  <si>
    <t>п.40.2</t>
  </si>
  <si>
    <r>
      <t xml:space="preserve">НР - </t>
    </r>
    <r>
      <rPr>
        <i/>
        <sz val="7.5"/>
        <color rgb="FF000000"/>
        <rFont val="Times New Roman Cyr"/>
        <charset val="204"/>
      </rPr>
      <t>Работы по реконструкции зданий и сооружений: разборка отдельных конструктивных элементов здания , а также зданий в целом</t>
    </r>
  </si>
  <si>
    <t>Затраты труда рабочих-строителей; разряд : 2,4</t>
  </si>
  <si>
    <r>
      <t xml:space="preserve">46-04-012-03
</t>
    </r>
    <r>
      <rPr>
        <b/>
        <i/>
        <sz val="7.5"/>
        <rFont val="Times New Roman Cyr"/>
        <charset val="204"/>
      </rPr>
      <t>ФЕР 81-02-46-2001 Минстрой РФ пр. № 876/пр НР - 812/пр, СП - 774/пр, п. 40.2</t>
    </r>
  </si>
  <si>
    <t>114</t>
  </si>
  <si>
    <t>Итого по разделу 5</t>
  </si>
  <si>
    <t>Итого прямые затраты по разделу 5</t>
  </si>
  <si>
    <r>
      <t xml:space="preserve">14.4.01.02-0201
</t>
    </r>
    <r>
      <rPr>
        <b/>
        <i/>
        <sz val="7.5"/>
        <rFont val="Times New Roman Cyr"/>
        <charset val="204"/>
      </rPr>
      <t>ФССЦ-2001 Минстрой РФ пр. № 876/пр</t>
    </r>
  </si>
  <si>
    <t>113</t>
  </si>
  <si>
    <t>112</t>
  </si>
  <si>
    <r>
      <t xml:space="preserve">СП - </t>
    </r>
    <r>
      <rPr>
        <i/>
        <sz val="7.5"/>
        <color rgb="FF000000"/>
        <rFont val="Times New Roman Cyr"/>
        <charset val="204"/>
      </rPr>
      <t>Отделочные работы</t>
    </r>
  </si>
  <si>
    <t>п.15</t>
  </si>
  <si>
    <r>
      <t xml:space="preserve">НР - </t>
    </r>
    <r>
      <rPr>
        <i/>
        <sz val="7.5"/>
        <color rgb="FF000000"/>
        <rFont val="Times New Roman Cyr"/>
        <charset val="204"/>
      </rPr>
      <t>Отделочные работы</t>
    </r>
  </si>
  <si>
    <t>01.7.20.08-0051</t>
  </si>
  <si>
    <t>01.7.17.11-0011</t>
  </si>
  <si>
    <t>Затраты труда рабочих-строителей; разряд : 3,7</t>
  </si>
  <si>
    <t>111</t>
  </si>
  <si>
    <t>110</t>
  </si>
  <si>
    <t>01.7.03.01-0001</t>
  </si>
  <si>
    <t>109</t>
  </si>
  <si>
    <t>Затраты труда рабочих-строителей; разряд : 2</t>
  </si>
  <si>
    <t>108</t>
  </si>
  <si>
    <r>
      <t xml:space="preserve">СП - </t>
    </r>
    <r>
      <rPr>
        <i/>
        <sz val="7.5"/>
        <color rgb="FF000000"/>
        <rFont val="Times New Roman Cyr"/>
        <charset val="204"/>
      </rPr>
      <t>Конструкции из кирпича и блоков</t>
    </r>
  </si>
  <si>
    <t>п.8</t>
  </si>
  <si>
    <r>
      <t xml:space="preserve">НР - </t>
    </r>
    <r>
      <rPr>
        <i/>
        <sz val="7.5"/>
        <color rgb="FF000000"/>
        <rFont val="Times New Roman Cyr"/>
        <charset val="204"/>
      </rPr>
      <t>Конструкции из кирпича и блоков</t>
    </r>
  </si>
  <si>
    <t>Затраты труда рабочих-строителей; разряд : 3,1</t>
  </si>
  <si>
    <t>107</t>
  </si>
  <si>
    <t>Итого по разделу 4</t>
  </si>
  <si>
    <t>Итого прямые затраты по разделу 4</t>
  </si>
  <si>
    <t>106</t>
  </si>
  <si>
    <t>Затраты труда рабочих-строителей; разряд : 4</t>
  </si>
  <si>
    <t>105</t>
  </si>
  <si>
    <t>104</t>
  </si>
  <si>
    <t>103</t>
  </si>
  <si>
    <t>102</t>
  </si>
  <si>
    <t>101</t>
  </si>
  <si>
    <t>91.05.05-015</t>
  </si>
  <si>
    <t>91.05.01-017</t>
  </si>
  <si>
    <t>100</t>
  </si>
  <si>
    <t>99</t>
  </si>
  <si>
    <t>01.7.11.07-0054</t>
  </si>
  <si>
    <t>91.17.04-233</t>
  </si>
  <si>
    <t>98</t>
  </si>
  <si>
    <t>97</t>
  </si>
  <si>
    <t>Затраты труда рабочих-строителей; разряд : 3,6</t>
  </si>
  <si>
    <t>96</t>
  </si>
  <si>
    <t>95</t>
  </si>
  <si>
    <t>94</t>
  </si>
  <si>
    <t>11.1.03.06-0095</t>
  </si>
  <si>
    <t>01.7.15.06-0111</t>
  </si>
  <si>
    <t>93</t>
  </si>
  <si>
    <t>Краска масляная земляная МА-0115, мумия, сурик железный</t>
  </si>
  <si>
    <t>14.4.02.04-0142</t>
  </si>
  <si>
    <t>Олифа комбинированная для отделочных работ внутри помещений</t>
  </si>
  <si>
    <t>14.5.05.01-0011</t>
  </si>
  <si>
    <t>92</t>
  </si>
  <si>
    <t>91</t>
  </si>
  <si>
    <t>90</t>
  </si>
  <si>
    <t>89</t>
  </si>
  <si>
    <t>88</t>
  </si>
  <si>
    <t>Затраты труда рабочих-строителей; разряд : 3,5</t>
  </si>
  <si>
    <t>87</t>
  </si>
  <si>
    <t>86</t>
  </si>
  <si>
    <t>85</t>
  </si>
  <si>
    <t>84</t>
  </si>
  <si>
    <t>Рубероид кровельный РКК-350</t>
  </si>
  <si>
    <t>12.1.02.06-0012</t>
  </si>
  <si>
    <t>83</t>
  </si>
  <si>
    <t>82</t>
  </si>
  <si>
    <t>81</t>
  </si>
  <si>
    <t>80</t>
  </si>
  <si>
    <t>Итого по разделу 3</t>
  </si>
  <si>
    <t>Итого прямые затраты по разделу 3</t>
  </si>
  <si>
    <t>79</t>
  </si>
  <si>
    <t>Затраты труда рабочих-строителей; разряд : 4,2</t>
  </si>
  <si>
    <t>78</t>
  </si>
  <si>
    <t>77</t>
  </si>
  <si>
    <t>76</t>
  </si>
  <si>
    <t>75</t>
  </si>
  <si>
    <t>74</t>
  </si>
  <si>
    <t>Затраты труда рабочих-строителей; разряд : 3,4</t>
  </si>
  <si>
    <t>73</t>
  </si>
  <si>
    <t>72</t>
  </si>
  <si>
    <t>71</t>
  </si>
  <si>
    <t>Затраты труда рабочих-строителей; разряд : 3,8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</si>
  <si>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</si>
  <si>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</si>
  <si>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</si>
  <si>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</si>
  <si>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</si>
  <si>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</si>
  <si>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</si>
  <si>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</si>
  <si>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</si>
  <si>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</si>
  <si>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</si>
  <si>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</si>
  <si>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</si>
  <si>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</si>
  <si>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</si>
  <si>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</si>
  <si>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</si>
  <si>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</si>
  <si>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</si>
  <si>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</si>
  <si>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01.3.02.08-0001</t>
  </si>
  <si>
    <t>91.17.04-042</t>
  </si>
  <si>
    <t>50</t>
  </si>
  <si>
    <t>49</t>
  </si>
  <si>
    <t>Итого по разделу 2</t>
  </si>
  <si>
    <t>Итого прямые затраты по разделу 2</t>
  </si>
  <si>
    <t>48</t>
  </si>
  <si>
    <t>47</t>
  </si>
  <si>
    <t>46</t>
  </si>
  <si>
    <t>Растворосмесители передвижные, объем барабана 65 л</t>
  </si>
  <si>
    <t>91.07.08-024</t>
  </si>
  <si>
    <t>91.06.05-011</t>
  </si>
  <si>
    <t>45</t>
  </si>
  <si>
    <t>44</t>
  </si>
  <si>
    <t>43</t>
  </si>
  <si>
    <t>Краска водоэмульсионная для внутренних работ ВАК-25</t>
  </si>
  <si>
    <r>
      <t xml:space="preserve">14.3.02.01-0224
</t>
    </r>
    <r>
      <rPr>
        <b/>
        <i/>
        <sz val="7.5"/>
        <rFont val="Times New Roman Cyr"/>
        <charset val="204"/>
      </rPr>
      <t>ФССЦ-2001 Минстрой РФ пр. № 876/пр</t>
    </r>
  </si>
  <si>
    <t>42</t>
  </si>
  <si>
    <t>Шпатлевка клеевая</t>
  </si>
  <si>
    <t>14.5.11.01-0001</t>
  </si>
  <si>
    <r>
      <t xml:space="preserve">15-04-005-06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</si>
  <si>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t>41</t>
  </si>
  <si>
    <t>Грунтовка для внутренних работ ВАК-01-У</t>
  </si>
  <si>
    <r>
      <t xml:space="preserve">14.4.01.04-0001
</t>
    </r>
    <r>
      <rPr>
        <b/>
        <i/>
        <sz val="7.5"/>
        <rFont val="Times New Roman Cyr"/>
        <charset val="204"/>
      </rPr>
      <t>ФССЦ-2001 Минстрой РФ пр. № 876/пр</t>
    </r>
  </si>
  <si>
    <t>40</t>
  </si>
  <si>
    <t>39</t>
  </si>
  <si>
    <t>38</t>
  </si>
  <si>
    <t>Окраска поливинилацетатными водоэмульсионными составами улучшенная по штукатурке стен</t>
  </si>
  <si>
    <r>
      <t xml:space="preserve">15-04-005-03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</si>
  <si>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t>37</t>
  </si>
  <si>
    <t>36</t>
  </si>
  <si>
    <t>Покрытие поверхностей грунтовкой глубокого проникновения за 2 раза стен</t>
  </si>
  <si>
    <r>
      <t xml:space="preserve">15-04-006-04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</si>
  <si>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t>35</t>
  </si>
  <si>
    <t>34</t>
  </si>
  <si>
    <t>33</t>
  </si>
  <si>
    <t>32</t>
  </si>
  <si>
    <t>31</t>
  </si>
  <si>
    <r>
      <t xml:space="preserve">СП - </t>
    </r>
    <r>
      <rPr>
        <i/>
        <sz val="7.5"/>
        <color rgb="FF000000"/>
        <rFont val="Times New Roman Cyr"/>
        <charset val="204"/>
      </rPr>
      <t>Полы</t>
    </r>
  </si>
  <si>
    <t>п.11</t>
  </si>
  <si>
    <r>
      <t xml:space="preserve">НР - </t>
    </r>
    <r>
      <rPr>
        <i/>
        <sz val="7.5"/>
        <color rgb="FF000000"/>
        <rFont val="Times New Roman Cyr"/>
        <charset val="204"/>
      </rPr>
      <t>Полы</t>
    </r>
  </si>
  <si>
    <t>30</t>
  </si>
  <si>
    <t>29</t>
  </si>
  <si>
    <t>28</t>
  </si>
  <si>
    <t>27</t>
  </si>
  <si>
    <t>26</t>
  </si>
  <si>
    <t>25</t>
  </si>
  <si>
    <t>24</t>
  </si>
  <si>
    <t>23</t>
  </si>
  <si>
    <t>п.91</t>
  </si>
  <si>
    <t>22</t>
  </si>
  <si>
    <t>21</t>
  </si>
  <si>
    <t>Итого по разделу 1</t>
  </si>
  <si>
    <t>Итого прямые затраты по разделу 1</t>
  </si>
  <si>
    <t>20</t>
  </si>
  <si>
    <t>19</t>
  </si>
  <si>
    <t>18</t>
  </si>
  <si>
    <t>17</t>
  </si>
  <si>
    <t>16</t>
  </si>
  <si>
    <t>15</t>
  </si>
  <si>
    <t>всего</t>
  </si>
  <si>
    <t>коэффи-циенты</t>
  </si>
  <si>
    <t>на единицу</t>
  </si>
  <si>
    <t>всего с учетом коэф-фициентов</t>
  </si>
  <si>
    <t>Сметная стоимость в текущем уровне цен, руб.</t>
  </si>
  <si>
    <t>Индексы</t>
  </si>
  <si>
    <t>Сметная стоимость в базисном уровне цен (в текущем уровне цен (гр. 8) для ресурсов, отсутствующих в СНБ), руб.</t>
  </si>
  <si>
    <t>Единица измерения</t>
  </si>
  <si>
    <t>Наименование работ и затрат</t>
  </si>
  <si>
    <t>Обоснование</t>
  </si>
  <si>
    <t>№
п.п.</t>
  </si>
  <si>
    <t>тыс.руб.</t>
  </si>
  <si>
    <t>(________)</t>
  </si>
  <si>
    <t>прочих затрат</t>
  </si>
  <si>
    <t>оборудования</t>
  </si>
  <si>
    <t xml:space="preserve"> чел.-ч</t>
  </si>
  <si>
    <t>Нормативные затраты труда машинистов</t>
  </si>
  <si>
    <t>монтажных работ</t>
  </si>
  <si>
    <t>Нормативные затраты труда рабочих</t>
  </si>
  <si>
    <t>строительных работ</t>
  </si>
  <si>
    <t>Нормативные затраты труда всего</t>
  </si>
  <si>
    <t>в том числе:</t>
  </si>
  <si>
    <t>Средства на оплату труда</t>
  </si>
  <si>
    <t>Сметная стоимость</t>
  </si>
  <si>
    <t>( базисная )</t>
  </si>
  <si>
    <t>Составлен(а) в текущем (базисном) уровне цен в ценах 2000 г.(редакция 2020г.)</t>
  </si>
  <si>
    <t>(проектная и (или) иная техническая документация)</t>
  </si>
  <si>
    <t>Дефектный акт</t>
  </si>
  <si>
    <t>Основание:</t>
  </si>
  <si>
    <t>методом</t>
  </si>
  <si>
    <t xml:space="preserve">базисно-индексным </t>
  </si>
  <si>
    <t>Составлен</t>
  </si>
  <si>
    <t>(наименование конструктивного решения)</t>
  </si>
  <si>
    <t>02-01</t>
  </si>
  <si>
    <t xml:space="preserve">ЛОКАЛЬНЫЙ СМЕТНЫЙ РАСЧЕТ (СМЕТА)  № </t>
  </si>
  <si>
    <t>(наименование объекта капитального строительства)</t>
  </si>
  <si>
    <t>Шифр объекта:</t>
  </si>
  <si>
    <t>(наименование стройки)</t>
  </si>
  <si>
    <t>Шифр стройки:</t>
  </si>
  <si>
    <r>
      <t xml:space="preserve">Наименование программного продукта : </t>
    </r>
    <r>
      <rPr>
        <b/>
        <sz val="10"/>
        <color rgb="FF333333"/>
        <rFont val="Times New Roman Cyr"/>
        <charset val="204"/>
      </rPr>
      <t>Программный комплекс АВС (редакция 2021.3)</t>
    </r>
  </si>
  <si>
    <r>
      <t xml:space="preserve">Наименование редакции сметных нормативов : </t>
    </r>
    <r>
      <rPr>
        <b/>
        <sz val="10"/>
        <color rgb="FF333333"/>
        <rFont val="Times New Roman Cyr"/>
        <charset val="204"/>
      </rPr>
      <t>ФЕР-2001 с изм. 1-7</t>
    </r>
  </si>
  <si>
    <t>Приложение № 2 к Методике 421/пр</t>
  </si>
  <si>
    <t xml:space="preserve">См. 07-01 </t>
  </si>
  <si>
    <r>
      <t xml:space="preserve">СП - </t>
    </r>
    <r>
      <rPr>
        <i/>
        <sz val="7.5"/>
        <color rgb="FF000000"/>
        <rFont val="Times New Roman Cyr"/>
        <charset val="204"/>
      </rPr>
      <t>Строительные металлические конструкции</t>
    </r>
  </si>
  <si>
    <t>п.9</t>
  </si>
  <si>
    <r>
      <t xml:space="preserve">НР - </t>
    </r>
    <r>
      <rPr>
        <i/>
        <sz val="7.5"/>
        <color rgb="FF000000"/>
        <rFont val="Times New Roman Cyr"/>
        <charset val="204"/>
      </rPr>
      <t>Строительные металлические конструкции</t>
    </r>
  </si>
  <si>
    <t>01.7.15.03-0042</t>
  </si>
  <si>
    <t>147</t>
  </si>
  <si>
    <t>146</t>
  </si>
  <si>
    <r>
      <t xml:space="preserve">СП - </t>
    </r>
    <r>
      <rPr>
        <i/>
        <sz val="7.5"/>
        <color rgb="FF000000"/>
        <rFont val="Times New Roman Cyr"/>
        <charset val="204"/>
      </rPr>
      <t>Бетонные и железобетонные монолитные конструкции и работы в строительстве</t>
    </r>
  </si>
  <si>
    <t>п.6</t>
  </si>
  <si>
    <r>
      <t xml:space="preserve">НР - </t>
    </r>
    <r>
      <rPr>
        <i/>
        <sz val="7.5"/>
        <color rgb="FF000000"/>
        <rFont val="Times New Roman Cyr"/>
        <charset val="204"/>
      </rPr>
      <t>Бетонные и железобетонные монолитные конструкции и работы в строительстве</t>
    </r>
  </si>
  <si>
    <t>Вибраторы поверхностные</t>
  </si>
  <si>
    <t>91.07.04-002</t>
  </si>
  <si>
    <t>145</t>
  </si>
  <si>
    <t>144</t>
  </si>
  <si>
    <t>143</t>
  </si>
  <si>
    <t>142</t>
  </si>
  <si>
    <t>141</t>
  </si>
  <si>
    <t>140</t>
  </si>
  <si>
    <t>139</t>
  </si>
  <si>
    <t>138</t>
  </si>
  <si>
    <t>137</t>
  </si>
  <si>
    <t>136</t>
  </si>
  <si>
    <t>135</t>
  </si>
  <si>
    <t>134</t>
  </si>
  <si>
    <t>Перевозка грузов I класса автомобилями-самосвалами грузоподъемностью 10 т работающих вне карьера на расстояние до 15 км</t>
  </si>
  <si>
    <t>133</t>
  </si>
  <si>
    <t>132</t>
  </si>
  <si>
    <t>131</t>
  </si>
  <si>
    <t>130</t>
  </si>
  <si>
    <t>129</t>
  </si>
  <si>
    <t>128</t>
  </si>
  <si>
    <t>127</t>
  </si>
  <si>
    <t>126</t>
  </si>
  <si>
    <r>
      <t xml:space="preserve">04.1.02.05-0006
</t>
    </r>
    <r>
      <rPr>
        <b/>
        <i/>
        <sz val="7.5"/>
        <rFont val="Times New Roman Cyr"/>
        <charset val="204"/>
      </rPr>
      <t>ФССЦ-2001 Минстрой РФ пр. № 876/пр</t>
    </r>
  </si>
  <si>
    <t>01.7.11.07-0032</t>
  </si>
  <si>
    <t>91.07.04-001</t>
  </si>
  <si>
    <t>Затраты труда рабочих-строителей; разряд : 2,3</t>
  </si>
  <si>
    <t>Клей плиточный</t>
  </si>
  <si>
    <r>
      <t xml:space="preserve">14.1.06.02-1002
</t>
    </r>
    <r>
      <rPr>
        <b/>
        <i/>
        <sz val="7.5"/>
        <rFont val="Times New Roman Cyr"/>
        <charset val="204"/>
      </rPr>
      <t>ФССЦ-2001 Минстрой РФ пр. № 876/пр</t>
    </r>
  </si>
  <si>
    <t>Плитка керамогранитная многоцветная неполированная, размер 300x600x10 мм, 600x600x10 мм</t>
  </si>
  <si>
    <r>
      <t xml:space="preserve">06.2.05.03-0002
</t>
    </r>
    <r>
      <rPr>
        <b/>
        <i/>
        <sz val="7.5"/>
        <rFont val="Times New Roman Cyr"/>
        <charset val="204"/>
      </rPr>
      <t>ФССЦ-2001 Минстрой РФ пр. № 876/пр</t>
    </r>
  </si>
  <si>
    <t>Смеси сухие водостойкие для затирки межплиточных швов шириной 1-6 мм (различная цветовая гамма)</t>
  </si>
  <si>
    <t>04.3.02.09-0102</t>
  </si>
  <si>
    <t>Краны башенные, грузоподъемность 5 т</t>
  </si>
  <si>
    <t>91.05.01-016</t>
  </si>
  <si>
    <t>Затраты труда рабочих-строителей (3,8:1)</t>
  </si>
  <si>
    <t>Затраты труда рабочих-строителей (4,2:1)</t>
  </si>
  <si>
    <t>Затраты труда рабочих-строителей (3,1:1)</t>
  </si>
  <si>
    <t>Затраты труда рабочих-строителей (3,6:1)</t>
  </si>
  <si>
    <t>Затраты труда рабочих-строителей (2,3:1)</t>
  </si>
  <si>
    <t>Рейки деревянные</t>
  </si>
  <si>
    <t>Клей для облицовочных работ (сухая смесь)</t>
  </si>
  <si>
    <t>120:100</t>
  </si>
  <si>
    <t>Затраты труда рабочих-строителей (1:1)</t>
  </si>
  <si>
    <t>Затраты труда рабочих-строителей (2,4:1)</t>
  </si>
  <si>
    <t>Затраты труда рабочих-строителей (3,4:1)</t>
  </si>
  <si>
    <t>Краска водоэмульсионная</t>
  </si>
  <si>
    <t>ДЕФЕКТНАЯ ВЕДОМОСТЬ</t>
  </si>
  <si>
    <t xml:space="preserve">Мы, нижеподписавшиеся комиссия в составе: </t>
  </si>
  <si>
    <t>г. Махачкала</t>
  </si>
  <si>
    <t>Директор</t>
  </si>
  <si>
    <t>Главный инженер</t>
  </si>
  <si>
    <t>проекта</t>
  </si>
  <si>
    <t>Индесы пересчета на 3 кв 2021г приняты согласно письма №36820-ИФ/09 от 31.08.2021г Кмат=5,34, Кэм=9,13, Кзп=23,1; №35422-ИФ/09 от 20.08.2021г Кобор=4,4, Кпроч=8,99  №33267-ИФ/09 от 09.08.2021 Кпр=4,66  Киз=4,73</t>
  </si>
  <si>
    <t>196</t>
  </si>
  <si>
    <t>Грунтовка: акриловая упрочняющая стабилизирующая глубокого проникновения "БИРСС Грунт М"</t>
  </si>
  <si>
    <t>Окраска поливинилацетатными водоэмульсионными составами улучшенная по сборным конструкциям потолков, подготовленным под окраску</t>
  </si>
  <si>
    <t>Покрытие поверхностей грунтовкой глубокого проникновения за 1 раз потолков</t>
  </si>
  <si>
    <r>
      <t xml:space="preserve">15-04-006-01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</si>
  <si>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t>Листы гипсокартонные ГКЛ, толщина 9,5 мм</t>
  </si>
  <si>
    <r>
      <t xml:space="preserve">01.6.01.02-0005
</t>
    </r>
    <r>
      <rPr>
        <b/>
        <i/>
        <sz val="7.5"/>
        <rFont val="Times New Roman Cyr"/>
        <charset val="204"/>
      </rPr>
      <t>ФССЦ-2001 Минстрой РФ пр. № 876/пр</t>
    </r>
  </si>
  <si>
    <t>Тяга подвеса 350 мм</t>
  </si>
  <si>
    <r>
      <t xml:space="preserve">07.2.06.04-0112
</t>
    </r>
    <r>
      <rPr>
        <b/>
        <i/>
        <sz val="7.5"/>
        <rFont val="Times New Roman Cyr"/>
        <charset val="204"/>
      </rPr>
      <t>ФССЦ-2001 Минстрой РФ пр. № 876/пр</t>
    </r>
  </si>
  <si>
    <t>Удлинитель стальной, оцинкованный к профилю 60x27 мм, для соединения потолочных профилей, сечение 110x58x25x0,6 мм</t>
  </si>
  <si>
    <t>07.2.06.05-0001</t>
  </si>
  <si>
    <t>Соединитель профиля одноуровневый потолочный</t>
  </si>
  <si>
    <t>07.2.06.05-0017</t>
  </si>
  <si>
    <t>Профиль направляющий, стальной, оцинкованный, для монтажа гипсовых перегородок и подвесных потолков, длина 3 м, сечение 60x27x0,6 мм</t>
  </si>
  <si>
    <t>07.2.06.03-0155</t>
  </si>
  <si>
    <t>Профиль направляющий, стальной, оцинкованный, для монтажа гипсовых перегородок и подвесных потолков, длина 3 м, сечение 28x27x0,6 мм</t>
  </si>
  <si>
    <t>07.2.06.03-0119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</si>
  <si>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</si>
  <si>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14.5.11.03-0004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</si>
  <si>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</si>
  <si>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14.5.11.03-0001</t>
  </si>
  <si>
    <t>Грунтовка укрепляющая, глубокого проникновения, быстросохнущая, паропроницаемая</t>
  </si>
  <si>
    <t>14.4.01.02-0012</t>
  </si>
  <si>
    <t>Подвес профиля стальной, оцинкованный с зажимом пружинный анкерный, для крепления профилей сечение 60x27 мм</t>
  </si>
  <si>
    <t>07.2.06.04-0078</t>
  </si>
  <si>
    <t>Лента эластичная самоклеящаяся для профилей направляющих 30/30000 мм</t>
  </si>
  <si>
    <t>01.7.06.01-0041</t>
  </si>
  <si>
    <t>Лента бумажная для повышения трещиностойкости стыков ГКЛ и ГВЛ</t>
  </si>
  <si>
    <t>01.7.06.04-0002</t>
  </si>
  <si>
    <t>Лента разделительная для сопряжения потолка из ЛГК со стеной</t>
  </si>
  <si>
    <t>01.7.06.04-0007</t>
  </si>
  <si>
    <t>Дюбели с шурупом, размер 6x35 мм</t>
  </si>
  <si>
    <t>01.7.15.07-0152</t>
  </si>
  <si>
    <t>Дюбель-гвозди, размер 6x39 мм</t>
  </si>
  <si>
    <t>01.7.15.07-0082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</si>
  <si>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</si>
  <si>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01.7.15.14-0044</t>
  </si>
  <si>
    <t>Шурупы самонарезающий прокалывающий, для крепления металлических профилей или листовых деталей 3,5/9,5 мм</t>
  </si>
  <si>
    <t>01.7.15.14-0042</t>
  </si>
  <si>
    <t>Ножницы электрические</t>
  </si>
  <si>
    <t>91.21.12-004</t>
  </si>
  <si>
    <t>Устройство подвесных потолков из гипсокартонных листов (ГКЛ) по системе «КНАУФ» одноуровневых (П 113)</t>
  </si>
  <si>
    <r>
      <t xml:space="preserve">10-05-011-02
</t>
    </r>
    <r>
      <rPr>
        <b/>
        <i/>
        <sz val="7.5"/>
        <rFont val="Times New Roman Cyr"/>
        <charset val="204"/>
      </rPr>
      <t>ФЕР 81-02-10-2001 Минстрой РФ пр. № 876/пр НР - 812/пр, СП - 774/пр, п. 10</t>
    </r>
  </si>
  <si>
    <t>Комплект скобяных изделий для прочих однопольных дверей</t>
  </si>
  <si>
    <r>
      <t xml:space="preserve">01.7.04.07-0011
</t>
    </r>
    <r>
      <rPr>
        <b/>
        <i/>
        <sz val="7.5"/>
        <rFont val="Times New Roman Cyr"/>
        <charset val="204"/>
      </rPr>
      <t>ФССЦ-2001 Минстрой РФ пр. № 876/пр</t>
    </r>
  </si>
  <si>
    <t>Разборка деревянных заполнений проемов дверных</t>
  </si>
  <si>
    <t>Примечание: смета составлена по ФССЦ в ценах 2000г (редакция 2020г) и пересчитана на 3 кв 2021г согласно письму №36820-ИФ/09 от 31.08.2021г Кмат=5,34, Кэм=9,13, Кзп=23,1; №35422-ИФ/09 от 20.08.2021г Кобор=4,4, Кпроч=8,99</t>
  </si>
  <si>
    <t xml:space="preserve">3 квартал 2021г </t>
  </si>
  <si>
    <r>
      <t xml:space="preserve">03-21-01-015
</t>
    </r>
    <r>
      <rPr>
        <b/>
        <i/>
        <sz val="7.5"/>
        <rFont val="Times New Roman Cyr"/>
        <charset val="204"/>
      </rPr>
      <t>ФССЦпг-2001 Минстрой РФ пр. № 876/пр</t>
    </r>
  </si>
  <si>
    <t>Гипс строительный Г-3</t>
  </si>
  <si>
    <t>03.1.01.01-0002</t>
  </si>
  <si>
    <t>Дюбели распорные полиэтиленовые, размер 6x30 мм</t>
  </si>
  <si>
    <t>01.7.15.07-0021</t>
  </si>
  <si>
    <t>Тяга подвесов</t>
  </si>
  <si>
    <t>Листы гипсокартонные</t>
  </si>
  <si>
    <r>
      <t xml:space="preserve">СП - </t>
    </r>
    <r>
      <rPr>
        <i/>
        <sz val="7.5"/>
        <color rgb="FF000000"/>
        <rFont val="Times New Roman Cyr"/>
        <charset val="204"/>
      </rPr>
      <t>Электротехнические установки: на других объектах</t>
    </r>
  </si>
  <si>
    <t>п.49.3</t>
  </si>
  <si>
    <r>
      <t xml:space="preserve">НР - </t>
    </r>
    <r>
      <rPr>
        <i/>
        <sz val="7.5"/>
        <color rgb="FF000000"/>
        <rFont val="Times New Roman Cyr"/>
        <charset val="204"/>
      </rPr>
      <t>Электротехнические установки: на других объектах</t>
    </r>
  </si>
  <si>
    <t>Лента изоляционная прорезиненная односторонняя, ширина 20 мм, толщина 0,25-0,35 мм</t>
  </si>
  <si>
    <t>01.7.06.05-0041</t>
  </si>
  <si>
    <r>
      <t xml:space="preserve">СП - </t>
    </r>
    <r>
      <rPr>
        <i/>
        <sz val="7.5"/>
        <color rgb="FF000000"/>
        <rFont val="Times New Roman Cyr"/>
        <charset val="204"/>
      </rPr>
      <t>Электромонтажные работы</t>
    </r>
  </si>
  <si>
    <t>п.101</t>
  </si>
  <si>
    <r>
      <t xml:space="preserve">НР - </t>
    </r>
    <r>
      <rPr>
        <i/>
        <sz val="7.5"/>
        <color rgb="FF000000"/>
        <rFont val="Times New Roman Cyr"/>
        <charset val="204"/>
      </rPr>
      <t>Электромонтажные работы</t>
    </r>
  </si>
  <si>
    <t>Демонтаж светильников для люминесцентных ламп</t>
  </si>
  <si>
    <r>
      <t xml:space="preserve">67-4-5
</t>
    </r>
    <r>
      <rPr>
        <b/>
        <i/>
        <sz val="7.5"/>
        <rFont val="Times New Roman Cyr"/>
        <charset val="204"/>
      </rPr>
      <t>ФЕРр 81-02-2001 Минстрой РФ пр. № 876/пр НР - 812/пр, СП - 774/пр, п. 101</t>
    </r>
  </si>
  <si>
    <t>1000 м</t>
  </si>
  <si>
    <t>Краска</t>
  </si>
  <si>
    <t>14.4.02.09-0001</t>
  </si>
  <si>
    <t>Светильник низковольтный (24В)</t>
  </si>
  <si>
    <r>
      <t xml:space="preserve">20.3.03.07-0082
</t>
    </r>
    <r>
      <rPr>
        <b/>
        <i/>
        <sz val="7.5"/>
        <rFont val="Times New Roman Cyr"/>
        <charset val="204"/>
      </rPr>
      <t>ФССЦ-2001 Минстрой РФ пр. № 876/пр</t>
    </r>
  </si>
  <si>
    <t>Раствор готовый кладочный, цементный, М100</t>
  </si>
  <si>
    <t>Пена монтажная для герметизации стыков в баллончике емкостью 0,85 л</t>
  </si>
  <si>
    <t>14.5.01.10-0025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</si>
  <si>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</si>
  <si>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08.4.01.02-0011</t>
  </si>
  <si>
    <t>Установка металлических дверных блоков в готовые проемы</t>
  </si>
  <si>
    <r>
      <t xml:space="preserve">09-04-012-01
</t>
    </r>
    <r>
      <rPr>
        <b/>
        <i/>
        <sz val="7.5"/>
        <rFont val="Times New Roman Cyr"/>
        <charset val="204"/>
      </rPr>
      <t>ФЕР 81-02-09-2001 Минстрой РФ пр. № 876/пр НР - 812/пр, СП - 774/пр, п. 9</t>
    </r>
  </si>
  <si>
    <t>Смеси сухие штукатурные гипсовые с легким заполнителем и полимерными добавками, класс В3,5 (М50)</t>
  </si>
  <si>
    <r>
      <t xml:space="preserve">04.3.02.05-0002
</t>
    </r>
    <r>
      <rPr>
        <b/>
        <i/>
        <sz val="7.5"/>
        <rFont val="Times New Roman Cyr"/>
        <charset val="204"/>
      </rPr>
      <t>ФССЦ-2001 Минстрой РФ пр. № 876/пр</t>
    </r>
  </si>
  <si>
    <r>
      <t xml:space="preserve">15-02-019-03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</si>
  <si>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t>Блоки дверные металлические</t>
  </si>
  <si>
    <t>Смеси на цементной основе</t>
  </si>
  <si>
    <t>ВСЕГО оборудование по cмете</t>
  </si>
  <si>
    <t>Всего оборудование</t>
  </si>
  <si>
    <t>Болты анкерные</t>
  </si>
  <si>
    <t>01.7.15.02-0051</t>
  </si>
  <si>
    <t>Затраты труда рабочих-строителей; разряд : 2,9</t>
  </si>
  <si>
    <r>
      <t xml:space="preserve">СП - </t>
    </r>
    <r>
      <rPr>
        <i/>
        <sz val="7.5"/>
        <color rgb="FF000000"/>
        <rFont val="Times New Roman Cyr"/>
        <charset val="204"/>
      </rPr>
      <t>Бетонные и железобетонные сборные конструкции и работы в строительстве жилых, общественных и административно-бытовых зданий промышленных предприятий</t>
    </r>
  </si>
  <si>
    <t>п.7.1</t>
  </si>
  <si>
    <r>
      <t xml:space="preserve">НР - </t>
    </r>
    <r>
      <rPr>
        <i/>
        <sz val="7.5"/>
        <color rgb="FF000000"/>
        <rFont val="Times New Roman Cyr"/>
        <charset val="204"/>
      </rPr>
      <t>Бетонные и железобетонные сборные конструкции и работы в строительстве жилых, общественных и административно-бытовых зданий промышленных предприятий</t>
    </r>
  </si>
  <si>
    <t>Цемент для приготовления раствора в построечных условиях</t>
  </si>
  <si>
    <t>03.2.02.11-0001</t>
  </si>
  <si>
    <r>
      <t xml:space="preserve">07-05-016-04
</t>
    </r>
    <r>
      <rPr>
        <b/>
        <i/>
        <sz val="7.5"/>
        <rFont val="Times New Roman Cyr"/>
        <charset val="204"/>
      </rPr>
      <t>ФЕР 81-02-07-2001 Минстрой РФ пр. № 876/пр НР - 812/пр, СП - 774/пр, п. 7.1 
прим.</t>
    </r>
  </si>
  <si>
    <t>04.3.01.09-0014</t>
  </si>
  <si>
    <r>
      <t xml:space="preserve">СП - </t>
    </r>
    <r>
      <rPr>
        <i/>
        <sz val="7.5"/>
        <color rgb="FF000000"/>
        <rFont val="Times New Roman Cyr"/>
        <charset val="204"/>
      </rPr>
      <t>Благоустройство</t>
    </r>
  </si>
  <si>
    <t>п.102</t>
  </si>
  <si>
    <r>
      <t xml:space="preserve">НР - </t>
    </r>
    <r>
      <rPr>
        <i/>
        <sz val="7.5"/>
        <color rgb="FF000000"/>
        <rFont val="Times New Roman Cyr"/>
        <charset val="204"/>
      </rPr>
      <t>Благоустройство</t>
    </r>
  </si>
  <si>
    <t>Проволока вязальная</t>
  </si>
  <si>
    <t>08.3.03.06-0001</t>
  </si>
  <si>
    <t>198</t>
  </si>
  <si>
    <t>197</t>
  </si>
  <si>
    <t>195</t>
  </si>
  <si>
    <t>194</t>
  </si>
  <si>
    <t>193</t>
  </si>
  <si>
    <t>Итого оборудование</t>
  </si>
  <si>
    <t>Отпускная цена -</t>
  </si>
  <si>
    <t>192</t>
  </si>
  <si>
    <t>191</t>
  </si>
  <si>
    <t>Кабель витая пара F/UTP 4х2х0,52, категория 5e</t>
  </si>
  <si>
    <r>
      <t xml:space="preserve">21.1.04.01-1024
</t>
    </r>
    <r>
      <rPr>
        <b/>
        <i/>
        <sz val="7.5"/>
        <rFont val="Times New Roman Cyr"/>
        <charset val="204"/>
      </rPr>
      <t>ФССЦ-2001 Минстрой РФ пр. № 876/пр</t>
    </r>
  </si>
  <si>
    <t>190</t>
  </si>
  <si>
    <t>Лента монтажная, тип ЛМ-5</t>
  </si>
  <si>
    <t>01.7.06.07-0002</t>
  </si>
  <si>
    <t>Провод в коробах, сечением до 6 мм2</t>
  </si>
  <si>
    <r>
      <t xml:space="preserve">08-02-399-01
</t>
    </r>
    <r>
      <rPr>
        <b/>
        <i/>
        <sz val="7.5"/>
        <rFont val="Times New Roman Cyr"/>
        <charset val="204"/>
      </rPr>
      <t>ФЕРм 81-03-08-2001 Минстрой РФ пр. № 876/пр НР - 812/пр, СП - 774/пр, п. 49.3</t>
    </r>
  </si>
  <si>
    <t>189</t>
  </si>
  <si>
    <t>Кабель-канал (короб) 20х10 мм</t>
  </si>
  <si>
    <r>
      <t xml:space="preserve">20.2.05.04-0024
</t>
    </r>
    <r>
      <rPr>
        <b/>
        <i/>
        <sz val="7.5"/>
        <rFont val="Times New Roman Cyr"/>
        <charset val="204"/>
      </rPr>
      <t>ФССЦ-2001 Минстрой РФ пр. № 876/пр</t>
    </r>
  </si>
  <si>
    <t>188</t>
  </si>
  <si>
    <t>Шурупы с полукруглой головкой 4x40 мм</t>
  </si>
  <si>
    <t>01.7.15.14-0165</t>
  </si>
  <si>
    <t>Дюбели распорные полиэтиленовые, размер 6x40 мм</t>
  </si>
  <si>
    <t>01.7.15.07-0022</t>
  </si>
  <si>
    <t>Затраты труда рабочих-строителей; разряд : 3,9</t>
  </si>
  <si>
    <t>Короба пластмассовые шириной до 40 мм</t>
  </si>
  <si>
    <r>
      <t xml:space="preserve">08-02-390-01
</t>
    </r>
    <r>
      <rPr>
        <b/>
        <i/>
        <sz val="7.5"/>
        <rFont val="Times New Roman Cyr"/>
        <charset val="204"/>
      </rPr>
      <t>ФЕРм 81-03-08-2001 Минстрой РФ пр. № 876/пр НР - 812/пр, СП - 774/пр, п. 49.3</t>
    </r>
  </si>
  <si>
    <t>187</t>
  </si>
  <si>
    <t>Источник бесперебойного питания INNOWA RT 1500</t>
  </si>
  <si>
    <r>
      <t xml:space="preserve">62.4.02.01-0078
</t>
    </r>
    <r>
      <rPr>
        <b/>
        <i/>
        <sz val="7.5"/>
        <rFont val="Times New Roman Cyr"/>
        <charset val="204"/>
      </rPr>
      <t>ФССЦ-2001 Минстрой РФ пр. № 876/пр</t>
    </r>
  </si>
  <si>
    <t>186</t>
  </si>
  <si>
    <r>
      <t xml:space="preserve">СП - </t>
    </r>
    <r>
      <rPr>
        <i/>
        <sz val="7.5"/>
        <color rgb="FF000000"/>
        <rFont val="Times New Roman Cyr"/>
        <charset val="204"/>
      </rPr>
      <t>Оборудование связи: прокладка и монтаж сетей связи</t>
    </r>
  </si>
  <si>
    <t>п.51.1</t>
  </si>
  <si>
    <r>
      <t xml:space="preserve">НР - </t>
    </r>
    <r>
      <rPr>
        <i/>
        <sz val="7.5"/>
        <color rgb="FF000000"/>
        <rFont val="Times New Roman Cyr"/>
        <charset val="204"/>
      </rPr>
      <t>Оборудование связи: прокладка и монтаж сетей связи</t>
    </r>
  </si>
  <si>
    <t>Лента липкая изоляционная на поликасиновом компаунде, ширина 20-30 мм, толщина от 0,14 до 0,19 мм</t>
  </si>
  <si>
    <t>01.7.06.05-0042</t>
  </si>
  <si>
    <t>Трубка электроизоляционная ПВХ-305, диаметр 6-10 мм</t>
  </si>
  <si>
    <t>24.3.01.01-0004</t>
  </si>
  <si>
    <t>Припои оловянно-свинцовые бессурьмянистые, марка ПОС40</t>
  </si>
  <si>
    <t>10.3.02.03-0012</t>
  </si>
  <si>
    <t>Наконечники кабельные П2.5-4Д-МУ3</t>
  </si>
  <si>
    <t>20.2.10.03-0020</t>
  </si>
  <si>
    <t>Дюбели пластмассовые с шурупами, размер 12x70 мм</t>
  </si>
  <si>
    <t>01.7.15.07-0012</t>
  </si>
  <si>
    <t>Скрепы 10x2 мм</t>
  </si>
  <si>
    <t>22.2.02.15-0001</t>
  </si>
  <si>
    <t>Канифоль сосновая</t>
  </si>
  <si>
    <t>01.3.05.17-0002</t>
  </si>
  <si>
    <t>Проволока медная, круглая, мягкая, электротехническая, диаметр 1,0-3,0 мм и выше</t>
  </si>
  <si>
    <t>10.2.02.08-0001</t>
  </si>
  <si>
    <t>Лак электроизоляционный 318</t>
  </si>
  <si>
    <t>14.4.03.17-0011</t>
  </si>
  <si>
    <t>Краска универсальная, акриловая для внутренних и наружных работ</t>
  </si>
  <si>
    <t>14.3.02.01-0219</t>
  </si>
  <si>
    <t>Затраты труда рабочих-строителей; разряд : 5</t>
  </si>
  <si>
    <t>Отдельно устанавливаемый: преобразователь или блок питания</t>
  </si>
  <si>
    <r>
      <t xml:space="preserve">10-02-016-06
</t>
    </r>
    <r>
      <rPr>
        <b/>
        <i/>
        <sz val="7.5"/>
        <rFont val="Times New Roman Cyr"/>
        <charset val="204"/>
      </rPr>
      <t>ФЕРм 81-03-10-2001 Минстрой РФ пр. № 876/пр НР - 812/пр, СП - 774/пр, п. 51.1</t>
    </r>
  </si>
  <si>
    <t>185</t>
  </si>
  <si>
    <t>Монитор LCD с диагональю экрана 22 дюйма HP LP2275w</t>
  </si>
  <si>
    <r>
      <t xml:space="preserve">61.3.05.02-0001
</t>
    </r>
    <r>
      <rPr>
        <b/>
        <i/>
        <sz val="7.5"/>
        <rFont val="Times New Roman Cyr"/>
        <charset val="204"/>
      </rPr>
      <t>ФССЦ-2001 Минстрой РФ пр. № 876/пр</t>
    </r>
  </si>
  <si>
    <t>184</t>
  </si>
  <si>
    <r>
      <t xml:space="preserve">СП - </t>
    </r>
    <r>
      <rPr>
        <i/>
        <sz val="7.5"/>
        <color rgb="FF000000"/>
        <rFont val="Times New Roman Cyr"/>
        <charset val="204"/>
      </rPr>
      <t>Приборы, средства автоматизации и вычислительной техники</t>
    </r>
  </si>
  <si>
    <t>п.53</t>
  </si>
  <si>
    <r>
      <t xml:space="preserve">НР - </t>
    </r>
    <r>
      <rPr>
        <i/>
        <sz val="7.5"/>
        <color rgb="FF000000"/>
        <rFont val="Times New Roman Cyr"/>
        <charset val="204"/>
      </rPr>
      <t>Приборы, средства автоматизации и вычислительной техники</t>
    </r>
  </si>
  <si>
    <t>Аппарат настольный, масса до 0,015 т (монитор, системный блок)</t>
  </si>
  <si>
    <r>
      <t xml:space="preserve">11-04-002-01
</t>
    </r>
    <r>
      <rPr>
        <b/>
        <i/>
        <sz val="7.5"/>
        <rFont val="Times New Roman Cyr"/>
        <charset val="204"/>
      </rPr>
      <t>ФЕРм 81-03-11-2001 Минстрой РФ пр. № 876/пр НР - 812/пр, СП - 774/пр, п. 53</t>
    </r>
  </si>
  <si>
    <t>183</t>
  </si>
  <si>
    <t>Видеорегистратор 8-ми канальный DVR-630-08A200 с комплектом расширения хранилища на 2 ТБ DVR XS200-A</t>
  </si>
  <si>
    <r>
      <t xml:space="preserve">61.3.01.02-0031
</t>
    </r>
    <r>
      <rPr>
        <b/>
        <i/>
        <sz val="7.5"/>
        <rFont val="Times New Roman Cyr"/>
        <charset val="204"/>
      </rPr>
      <t>ФССЦ-2001 Минстрой РФ пр. № 876/пр</t>
    </r>
  </si>
  <si>
    <t>182</t>
  </si>
  <si>
    <t>Коммутатор управляемый марки DES-3552</t>
  </si>
  <si>
    <r>
      <t xml:space="preserve">61.1.03.03-0004
</t>
    </r>
    <r>
      <rPr>
        <b/>
        <i/>
        <sz val="7.5"/>
        <rFont val="Times New Roman Cyr"/>
        <charset val="204"/>
      </rPr>
      <t>ФССЦ-2001 Минстрой РФ пр. № 876/пр</t>
    </r>
  </si>
  <si>
    <t>181</t>
  </si>
  <si>
    <t>Провод силовой АПРН 1x35-660</t>
  </si>
  <si>
    <t>21.2.03.09-0101</t>
  </si>
  <si>
    <t>Коммутатор служебной связи (коммутатор, видеорегистратор)</t>
  </si>
  <si>
    <r>
      <t xml:space="preserve">10-03-013-05
</t>
    </r>
    <r>
      <rPr>
        <b/>
        <i/>
        <sz val="7.5"/>
        <rFont val="Times New Roman Cyr"/>
        <charset val="204"/>
      </rPr>
      <t>ФЕРм 81-03-10-2001 Минстрой РФ пр. № 876/пр НР - 812/пр, СП - 774/пр, п. 51.1 
прим.</t>
    </r>
  </si>
  <si>
    <t>180</t>
  </si>
  <si>
    <t>179</t>
  </si>
  <si>
    <t>Затраты труда рабочих-строителей; разряд : 4,9</t>
  </si>
  <si>
    <t>Камеры видеонаблюдения на кронштейне</t>
  </si>
  <si>
    <r>
      <t xml:space="preserve">10-10-001-02
</t>
    </r>
    <r>
      <rPr>
        <b/>
        <i/>
        <sz val="7.5"/>
        <rFont val="Times New Roman Cyr"/>
        <charset val="204"/>
      </rPr>
      <t>ФЕРм 81-03-10-2001 Минстрой РФ пр. № 876/пр НР - 812/пр, СП - 774/пр, п. 51.1</t>
    </r>
  </si>
  <si>
    <t>178</t>
  </si>
  <si>
    <t>Кронштейн для установки IP видеокамеры</t>
  </si>
  <si>
    <r>
      <t xml:space="preserve">20.2.06.05-0013
</t>
    </r>
    <r>
      <rPr>
        <b/>
        <i/>
        <sz val="7.5"/>
        <rFont val="Times New Roman Cyr"/>
        <charset val="204"/>
      </rPr>
      <t>ФССЦ-2001 Минстрой РФ пр. № 876/пр</t>
    </r>
  </si>
  <si>
    <t>177</t>
  </si>
  <si>
    <t>Кронштейн "Переход" на стене</t>
  </si>
  <si>
    <r>
      <t xml:space="preserve">08-02-364-02
</t>
    </r>
    <r>
      <rPr>
        <b/>
        <i/>
        <sz val="7.5"/>
        <rFont val="Times New Roman Cyr"/>
        <charset val="204"/>
      </rPr>
      <t>ФЕРм 81-03-08-2001 Минстрой РФ пр. № 876/пр НР - 812/пр, СП - 774/пр, п. 49.3</t>
    </r>
  </si>
  <si>
    <t>176</t>
  </si>
  <si>
    <t>175</t>
  </si>
  <si>
    <t>174</t>
  </si>
  <si>
    <t>173</t>
  </si>
  <si>
    <t>172</t>
  </si>
  <si>
    <t>171</t>
  </si>
  <si>
    <t>170</t>
  </si>
  <si>
    <t>169</t>
  </si>
  <si>
    <t>168</t>
  </si>
  <si>
    <t>167</t>
  </si>
  <si>
    <t>166</t>
  </si>
  <si>
    <t>165</t>
  </si>
  <si>
    <t>164</t>
  </si>
  <si>
    <t>163</t>
  </si>
  <si>
    <t>Краска масляная, цветная, жидкотертая, готовая к применению для наружных и внутренних работ МА-22, вишневая</t>
  </si>
  <si>
    <r>
      <t xml:space="preserve">14.4.02.04-0232
</t>
    </r>
    <r>
      <rPr>
        <b/>
        <i/>
        <sz val="7.5"/>
        <rFont val="Times New Roman Cyr"/>
        <charset val="204"/>
      </rPr>
      <t>ФССЦ-2001 Минстрой РФ пр. № 876/пр</t>
    </r>
  </si>
  <si>
    <t>162</t>
  </si>
  <si>
    <t>Шпатлевка масляно-клеевая</t>
  </si>
  <si>
    <t>14.5.11.01-0003</t>
  </si>
  <si>
    <t>Олифа для улучшенной окраски (10% натуральной, 90% комбинированной)</t>
  </si>
  <si>
    <t>14.5.05.01-0002</t>
  </si>
  <si>
    <t>Щебень пористый из металлургического шлака М 600, фракция 5-10 мм</t>
  </si>
  <si>
    <t>02.4.03.02-0001</t>
  </si>
  <si>
    <t>Улучшенная окраска масляными составами по дереву полов</t>
  </si>
  <si>
    <r>
      <t xml:space="preserve">15-04-025-03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</si>
  <si>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t>161</t>
  </si>
  <si>
    <t>Плинтус для полов из древесины, тип ПЛ-2, сечение 19x54 мм</t>
  </si>
  <si>
    <t>11.1.01.14-0014</t>
  </si>
  <si>
    <t>Гвозди строительные с плоской головкой, размер 1,8x60 мм</t>
  </si>
  <si>
    <t>01.7.15.06-0123</t>
  </si>
  <si>
    <t>Устройство плинтусов деревянных</t>
  </si>
  <si>
    <r>
      <t xml:space="preserve">11-01-039-01
</t>
    </r>
    <r>
      <rPr>
        <b/>
        <i/>
        <sz val="7.5"/>
        <rFont val="Times New Roman Cyr"/>
        <charset val="204"/>
      </rPr>
      <t>ФЕР 81-02-11-2001 Минстрой РФ пр. № 876/пр НР - 812/пр, СП - 774/пр, п. 11</t>
    </r>
  </si>
  <si>
    <t>160</t>
  </si>
  <si>
    <t>Доска для покрытия полов шпунтованная из древесины хвойных пород антисептированная ДП-35, толщина 35 мм, ширина без гребня 100-140 мм</t>
  </si>
  <si>
    <t>11.1.01.04-0026</t>
  </si>
  <si>
    <t>Машины для острожки деревянных полов</t>
  </si>
  <si>
    <t>91.21.07-001</t>
  </si>
  <si>
    <t>Устройство покрытий дощатых толщиной 36 мм</t>
  </si>
  <si>
    <r>
      <t xml:space="preserve">11-01-033-02
</t>
    </r>
    <r>
      <rPr>
        <b/>
        <i/>
        <sz val="7.5"/>
        <rFont val="Times New Roman Cyr"/>
        <charset val="204"/>
      </rPr>
      <t>ФЕР 81-02-11-2001 Минстрой РФ пр. № 876/пр НР - 812/пр, СП - 774/пр, п. 11</t>
    </r>
  </si>
  <si>
    <t>159</t>
  </si>
  <si>
    <t>Лаги для устройств полов антисептированные тип II, сечение 100-150x40-60 мм</t>
  </si>
  <si>
    <t>11.1.01.09-0002</t>
  </si>
  <si>
    <t>Укладка лаг по плитам перекрытий</t>
  </si>
  <si>
    <r>
      <t xml:space="preserve">11-01-012-03
</t>
    </r>
    <r>
      <rPr>
        <b/>
        <i/>
        <sz val="7.5"/>
        <rFont val="Times New Roman Cyr"/>
        <charset val="204"/>
      </rPr>
      <t>ФЕР 81-02-11-2020 Минстрой РФ пр. № 321/пр НР - 812/пр, СП - 774/пр, п. 11</t>
    </r>
  </si>
  <si>
    <t>158</t>
  </si>
  <si>
    <t>157</t>
  </si>
  <si>
    <t>156</t>
  </si>
  <si>
    <t>Розетка скрытой проводки с заземлением</t>
  </si>
  <si>
    <r>
      <t xml:space="preserve">20.4.03.06-0005
</t>
    </r>
    <r>
      <rPr>
        <b/>
        <i/>
        <sz val="7.5"/>
        <rFont val="Times New Roman Cyr"/>
        <charset val="204"/>
      </rPr>
      <t>ФССЦ-2001 Минстрой РФ пр. № 876/пр</t>
    </r>
  </si>
  <si>
    <t>155</t>
  </si>
  <si>
    <t>Втулки изолирующие</t>
  </si>
  <si>
    <t>20.2.02.01-0019</t>
  </si>
  <si>
    <t>Розетка штепсельная утопленного типа при скрытой проводке</t>
  </si>
  <si>
    <r>
      <t xml:space="preserve">08-03-591-09
</t>
    </r>
    <r>
      <rPr>
        <b/>
        <i/>
        <sz val="7.5"/>
        <rFont val="Times New Roman Cyr"/>
        <charset val="204"/>
      </rPr>
      <t>ФЕРм 81-03-08-2001 Минстрой РФ пр. № 876/пр НР - 812/пр, СП - 774/пр, п. 49.3</t>
    </r>
  </si>
  <si>
    <t>154</t>
  </si>
  <si>
    <t>Выключатель одноклавишный для скрытой проводки</t>
  </si>
  <si>
    <r>
      <t xml:space="preserve">20.4.01.02-0021
</t>
    </r>
    <r>
      <rPr>
        <b/>
        <i/>
        <sz val="7.5"/>
        <rFont val="Times New Roman Cyr"/>
        <charset val="204"/>
      </rPr>
      <t>ФССЦ-2001 Минстрой РФ пр. № 876/пр</t>
    </r>
  </si>
  <si>
    <t>153</t>
  </si>
  <si>
    <t>Выключатель одноклавишный утопленного типа при скрытой проводке</t>
  </si>
  <si>
    <r>
      <t xml:space="preserve">08-03-591-02
</t>
    </r>
    <r>
      <rPr>
        <b/>
        <i/>
        <sz val="7.5"/>
        <rFont val="Times New Roman Cyr"/>
        <charset val="204"/>
      </rPr>
      <t>ФЕРм 81-03-08-2001 Минстрой РФ пр. № 876/пр НР - 812/пр, СП - 774/пр, п. 49.3</t>
    </r>
  </si>
  <si>
    <t>152</t>
  </si>
  <si>
    <t>Светильник низковольтный (12В)</t>
  </si>
  <si>
    <r>
      <t xml:space="preserve">20.3.03.07-0081
</t>
    </r>
    <r>
      <rPr>
        <b/>
        <i/>
        <sz val="7.5"/>
        <rFont val="Times New Roman Cyr"/>
        <charset val="204"/>
      </rPr>
      <t>ФССЦ-2001 Минстрой РФ пр. № 876/пр</t>
    </r>
  </si>
  <si>
    <t>151</t>
  </si>
  <si>
    <t>Сжимы соединительные</t>
  </si>
  <si>
    <t>20.5.04.10-0011</t>
  </si>
  <si>
    <t>Дюбели распорные полипропиленовые</t>
  </si>
  <si>
    <t>01.7.15.07-0014</t>
  </si>
  <si>
    <t>Винты с полукруглой головкой, длина 50 мм</t>
  </si>
  <si>
    <t>01.7.15.04-0011</t>
  </si>
  <si>
    <t>Светильник потолочный или настенный с креплением винтами или болтами для помещений с нормальными условиями среды</t>
  </si>
  <si>
    <r>
      <t xml:space="preserve">08-03-593-07
</t>
    </r>
    <r>
      <rPr>
        <b/>
        <i/>
        <sz val="7.5"/>
        <rFont val="Times New Roman Cyr"/>
        <charset val="204"/>
      </rPr>
      <t>ФЕРм 81-03-08-2001 Минстрой РФ пр. № 876/пр НР - 812/пр, СП - 774/пр, п. 49.3</t>
    </r>
  </si>
  <si>
    <t>150</t>
  </si>
  <si>
    <t>Демонтаж выключателей, розеток</t>
  </si>
  <si>
    <r>
      <t xml:space="preserve">67-4-1
</t>
    </r>
    <r>
      <rPr>
        <b/>
        <i/>
        <sz val="7.5"/>
        <rFont val="Times New Roman Cyr"/>
        <charset val="204"/>
      </rPr>
      <t>ФЕРр 81-02-2001 Минстрой РФ пр. № 876/пр НР - 812/пр, СП - 774/пр, п. 101</t>
    </r>
  </si>
  <si>
    <t>149</t>
  </si>
  <si>
    <t>148</t>
  </si>
  <si>
    <t>Окраска поливинилацетатными водоэмульсионными составами улучшенная по штукатурке потолков</t>
  </si>
  <si>
    <r>
      <t xml:space="preserve">15-04-005-04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</si>
  <si>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t>Покрытие поверхностей грунтовкой глубокого проникновения за 2 раза потолков</t>
  </si>
  <si>
    <r>
      <t xml:space="preserve">15-04-006-02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</si>
  <si>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r>
      <t xml:space="preserve">СП - </t>
    </r>
    <r>
      <rPr>
        <i/>
        <sz val="7.5"/>
        <color rgb="FF000000"/>
        <rFont val="Times New Roman Cyr"/>
        <charset val="204"/>
      </rPr>
      <t>Малярные работы</t>
    </r>
  </si>
  <si>
    <t>п.96</t>
  </si>
  <si>
    <r>
      <t xml:space="preserve">НР - </t>
    </r>
    <r>
      <rPr>
        <i/>
        <sz val="7.5"/>
        <color rgb="FF000000"/>
        <rFont val="Times New Roman Cyr"/>
        <charset val="204"/>
      </rPr>
      <t>Малярные работы</t>
    </r>
  </si>
  <si>
    <t>Расчистка поверхностей шпателем, щетками от старых покрасок (потолков)</t>
  </si>
  <si>
    <r>
      <t xml:space="preserve">62-47-1
</t>
    </r>
    <r>
      <rPr>
        <b/>
        <i/>
        <sz val="7.5"/>
        <rFont val="Times New Roman Cyr"/>
        <charset val="204"/>
      </rPr>
      <t>ФЕРр 81-02-2020 Минстрой РФ пр. № 51/пр НР - 812/пр, СП - 774/пр, п. 96</t>
    </r>
  </si>
  <si>
    <r>
      <t xml:space="preserve">СП - </t>
    </r>
    <r>
      <rPr>
        <i/>
        <sz val="7.5"/>
        <color rgb="FF000000"/>
        <rFont val="Times New Roman Cyr"/>
        <charset val="204"/>
      </rPr>
      <t>Сантехнические работы:внутренние</t>
    </r>
  </si>
  <si>
    <t>п.16</t>
  </si>
  <si>
    <r>
      <t xml:space="preserve">НР - </t>
    </r>
    <r>
      <rPr>
        <i/>
        <sz val="7.5"/>
        <color rgb="FF000000"/>
        <rFont val="Times New Roman Cyr"/>
        <charset val="204"/>
      </rPr>
      <t>Сантехнические работы:внутренние</t>
    </r>
  </si>
  <si>
    <t>Очес льняной</t>
  </si>
  <si>
    <t>01.7.07.29-0101</t>
  </si>
  <si>
    <t>Олифа комбинированная для разведения масляных густотертых красок и для внешних работ по деревянным поверхностям</t>
  </si>
  <si>
    <t>14.5.05.01-0012</t>
  </si>
  <si>
    <t>Дюбели распорные полиэтиленовые, размер 8x40 мм</t>
  </si>
  <si>
    <t>01.7.15.07-0024</t>
  </si>
  <si>
    <t>Установки для гидравлических испытаний трубопроводов, давление нагнетания низкое 0,1 МПа (1 кгс/см2), высокое 10 МПа (100 кгс/см2)</t>
  </si>
  <si>
    <t>91.10.09-011</t>
  </si>
  <si>
    <t>Хомут металлический с шурупом для крепления трубопроводов диаметром: 20-25 мм</t>
  </si>
  <si>
    <r>
      <t xml:space="preserve">23.1.02.06-0011
</t>
    </r>
    <r>
      <rPr>
        <b/>
        <i/>
        <sz val="7.5"/>
        <rFont val="Times New Roman Cyr"/>
        <charset val="204"/>
      </rPr>
      <t>ФССЦ-2001 Минстрой РФ пр. № 876/пр</t>
    </r>
  </si>
  <si>
    <t>Трубы полипропиленовые ПП-Р, номинальное давление 2,5 МПа, номинальный наружный диаметр 25 мм</t>
  </si>
  <si>
    <r>
      <t xml:space="preserve">24.3.02.05-0034
</t>
    </r>
    <r>
      <rPr>
        <b/>
        <i/>
        <sz val="7.5"/>
        <rFont val="Times New Roman Cyr"/>
        <charset val="204"/>
      </rPr>
      <t>ФССЦ-2001 Минстрой РФ пр. № 876/пр</t>
    </r>
  </si>
  <si>
    <t>Шпильки оцинкованные стяжные, диаметр 10 мм, длина 100 мм</t>
  </si>
  <si>
    <t>01.7.15.12-0031</t>
  </si>
  <si>
    <t>Дюбели распорные полиэтиленовые, размер 10x40 мм</t>
  </si>
  <si>
    <t>01.7.15.07-0025</t>
  </si>
  <si>
    <t>Прокладка внутренних трубопроводов водоснабжения и отопления из полипропиленовых труб 25 мм</t>
  </si>
  <si>
    <r>
      <t xml:space="preserve">16-04-005-02
</t>
    </r>
    <r>
      <rPr>
        <b/>
        <i/>
        <sz val="7.5"/>
        <rFont val="Times New Roman Cyr"/>
        <charset val="204"/>
      </rPr>
      <t>ФЕР 81-02-16-2020 Минстрой РФ пр. № 172/пр НР - 812/пр, СП - 774/пр, п. 16</t>
    </r>
  </si>
  <si>
    <t>Сплошное выравнивание внутренних поверхностей (однослойное оштукатуривание) из сухих растворных смесей толщиной до 10 мм потолков</t>
  </si>
  <si>
    <r>
      <t xml:space="preserve">15-02-019-04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</si>
  <si>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t>Бачки смывные полуфарфоровые и фарфоровые с арматурой непосредственно устанавливаемые на унитазы</t>
  </si>
  <si>
    <r>
      <t xml:space="preserve">18.2.06.01-0002
</t>
    </r>
    <r>
      <rPr>
        <b/>
        <i/>
        <sz val="7.5"/>
        <rFont val="Times New Roman Cyr"/>
        <charset val="204"/>
      </rPr>
      <t>ФССЦ-2001 Минстрой РФ пр. № 876/пр</t>
    </r>
  </si>
  <si>
    <t>Унитазы полуфарфоровые и фарфоровые воронкообразные с сиденьем и креплением, с цельноотлитой полочкой</t>
  </si>
  <si>
    <r>
      <t xml:space="preserve">18.2.01.06-0031
</t>
    </r>
    <r>
      <rPr>
        <b/>
        <i/>
        <sz val="7.5"/>
        <rFont val="Times New Roman Cyr"/>
        <charset val="204"/>
      </rPr>
      <t>ФССЦ-2001 Минстрой РФ пр. № 876/пр</t>
    </r>
  </si>
  <si>
    <t>Замазка суриковая</t>
  </si>
  <si>
    <t>14.5.02.02-0105</t>
  </si>
  <si>
    <t>Скобы скрепляющие и для подвеса</t>
  </si>
  <si>
    <t>01.7.15.10-0057</t>
  </si>
  <si>
    <t>Каболка</t>
  </si>
  <si>
    <t>01.7.07.29-0031</t>
  </si>
  <si>
    <t>Пластина резиновая рулонная вулканизированная</t>
  </si>
  <si>
    <t>01.7.19.04-0002</t>
  </si>
  <si>
    <t>Клей фенолополивинилацетальный БФ-2, сорт I</t>
  </si>
  <si>
    <t>14.1.05.03-0012</t>
  </si>
  <si>
    <t>Дюбели распорные полиэтиленовые, размер 8x30 мм</t>
  </si>
  <si>
    <t>01.7.15.07-0023</t>
  </si>
  <si>
    <t>Шурупы с полукруглой головкой 6x60 мм</t>
  </si>
  <si>
    <t>01.7.15.14-0171</t>
  </si>
  <si>
    <t>10 компл</t>
  </si>
  <si>
    <t>Установка унитазов с бачком непосредственно присоединенным</t>
  </si>
  <si>
    <r>
      <t xml:space="preserve">17-01-003-01
</t>
    </r>
    <r>
      <rPr>
        <b/>
        <i/>
        <sz val="7.5"/>
        <rFont val="Times New Roman Cyr"/>
        <charset val="204"/>
      </rPr>
      <t>ФЕР 81-02-17-2001 Минстрой РФ пр. № 876/пр НР - 812/пр, СП - 774/пр, п. 16</t>
    </r>
  </si>
  <si>
    <t>Болты с гайками и шайбами для санитарно-технических работ, диаметр 16 мм</t>
  </si>
  <si>
    <t>01.7.15.03-0014</t>
  </si>
  <si>
    <t>Кольца резиновые для чугунных напорных труб диаметром 65-300 мм</t>
  </si>
  <si>
    <t>01.7.19.02-0041</t>
  </si>
  <si>
    <t>Смесители для умывальников СМ-УМ с фарфоровым корпусом, с аэратором</t>
  </si>
  <si>
    <r>
      <t xml:space="preserve">18.1.10.10-0048
</t>
    </r>
    <r>
      <rPr>
        <b/>
        <i/>
        <sz val="7.5"/>
        <rFont val="Times New Roman Cyr"/>
        <charset val="204"/>
      </rPr>
      <t>ФССЦ-2001 Минстрой РФ пр. № 876/пр</t>
    </r>
  </si>
  <si>
    <t>Шурупы с полукруглой головкой 5x35 мм</t>
  </si>
  <si>
    <t>01.7.15.14-0166</t>
  </si>
  <si>
    <t>Установка смесителей</t>
  </si>
  <si>
    <r>
      <t xml:space="preserve">17-01-002-03
</t>
    </r>
    <r>
      <rPr>
        <b/>
        <i/>
        <sz val="7.5"/>
        <rFont val="Times New Roman Cyr"/>
        <charset val="204"/>
      </rPr>
      <t>ФЕР 81-02-17-2001 Минстрой РФ пр. № 876/пр НР - 812/пр, СП - 774/пр, п. 16</t>
    </r>
  </si>
  <si>
    <t>Пьедесталы для умывальников полуфарфоровые и фарфоровые</t>
  </si>
  <si>
    <r>
      <t xml:space="preserve">18.2.06.12-0021
</t>
    </r>
    <r>
      <rPr>
        <b/>
        <i/>
        <sz val="7.5"/>
        <rFont val="Times New Roman Cyr"/>
        <charset val="204"/>
      </rPr>
      <t>ФССЦ-2001 Минстрой РФ пр. № 876/пр</t>
    </r>
  </si>
  <si>
    <t>Умывальники полуфарфоровые и фарфоровые</t>
  </si>
  <si>
    <r>
      <t xml:space="preserve">18.2.01.05-0190
</t>
    </r>
    <r>
      <rPr>
        <b/>
        <i/>
        <sz val="7.5"/>
        <rFont val="Times New Roman Cyr"/>
        <charset val="204"/>
      </rPr>
      <t>ФССЦ-2001 Минстрой РФ пр. № 876/пр</t>
    </r>
  </si>
  <si>
    <r>
      <t xml:space="preserve">СП - </t>
    </r>
    <r>
      <rPr>
        <i/>
        <sz val="7.5"/>
        <color rgb="FF000000"/>
        <rFont val="Times New Roman Cyr"/>
        <charset val="204"/>
      </rPr>
      <t>Внутренние санитарно-технические работы: демонтаж и разборка</t>
    </r>
  </si>
  <si>
    <t>п.99.1</t>
  </si>
  <si>
    <r>
      <t xml:space="preserve">НР - </t>
    </r>
    <r>
      <rPr>
        <i/>
        <sz val="7.5"/>
        <color rgb="FF000000"/>
        <rFont val="Times New Roman Cyr"/>
        <charset val="204"/>
      </rPr>
      <t>Внутренние санитарно-технические работы: демонтаж и разборка</t>
    </r>
  </si>
  <si>
    <t>Затраты труда рабочих-строителей; разряд : 2,1</t>
  </si>
  <si>
    <t>Ламинат (покрытие напольное ламинированное), 32 класс износостойкости, толщина 8 мм</t>
  </si>
  <si>
    <r>
      <t xml:space="preserve">11.2.03.02-1004
</t>
    </r>
    <r>
      <rPr>
        <b/>
        <i/>
        <sz val="7.5"/>
        <rFont val="Times New Roman Cyr"/>
        <charset val="204"/>
      </rPr>
      <t>ФССЦ-2001 Минстрой РФ пр. № 876/пр</t>
    </r>
  </si>
  <si>
    <t>10 м2</t>
  </si>
  <si>
    <t>Подложка под паркет и ламинат, толщина 2 мм</t>
  </si>
  <si>
    <t>11.3.03.08-0004</t>
  </si>
  <si>
    <t>Устройство покрытий из досок ламинированных замковым способом</t>
  </si>
  <si>
    <r>
      <t xml:space="preserve">11-01-034-04
</t>
    </r>
    <r>
      <rPr>
        <b/>
        <i/>
        <sz val="7.5"/>
        <rFont val="Times New Roman Cyr"/>
        <charset val="204"/>
      </rPr>
      <t>ФЕР 81-02-11-2001 Минстрой РФ пр. № 876/пр НР - 812/пр, СП - 774/пр, п. 11</t>
    </r>
  </si>
  <si>
    <t>Клей для облицовочных работ водостойкий "Плюс" (сухая смесь)</t>
  </si>
  <si>
    <r>
      <t xml:space="preserve">14.1.06.02-0001
</t>
    </r>
    <r>
      <rPr>
        <b/>
        <i/>
        <sz val="7.5"/>
        <rFont val="Times New Roman Cyr"/>
        <charset val="204"/>
      </rPr>
      <t>ФССЦ-2001 Минстрой РФ пр. № 876/пр</t>
    </r>
  </si>
  <si>
    <t>Плитки керамические глазурованные для внутренней облицовки стен гладкие без завала цветные (однотонные)</t>
  </si>
  <si>
    <r>
      <t xml:space="preserve">06.2.01.02-0012
</t>
    </r>
    <r>
      <rPr>
        <b/>
        <i/>
        <sz val="7.5"/>
        <rFont val="Times New Roman Cyr"/>
        <charset val="204"/>
      </rPr>
      <t>ФССЦ-2001 Минстрой РФ пр. № 876/пр</t>
    </r>
  </si>
  <si>
    <t>Смесь сухая для заделки швов (фуга) АТЛАС растворная для ручной работы</t>
  </si>
  <si>
    <r>
      <t xml:space="preserve">04.3.02.09-0824
</t>
    </r>
    <r>
      <rPr>
        <b/>
        <i/>
        <sz val="7.5"/>
        <rFont val="Times New Roman Cyr"/>
        <charset val="204"/>
      </rPr>
      <t>ФССЦ-2001 Минстрой РФ пр. № 876/пр</t>
    </r>
  </si>
  <si>
    <t>Гладкая облицовка стен керамической плиткой на клее из сухих смесей</t>
  </si>
  <si>
    <r>
      <t xml:space="preserve">15-01-019-05
</t>
    </r>
    <r>
      <rPr>
        <b/>
        <i/>
        <sz val="7.5"/>
        <rFont val="Times New Roman Cyr"/>
        <charset val="204"/>
      </rPr>
      <t>ФЕР 81-02-15-2001 Минстрой РФ пр. № 51/пр НР - 812/пр, СП - 774/пр, п. 15</t>
    </r>
  </si>
  <si>
    <t>Затраты труда рабочих-строителей (2,9:1)</t>
  </si>
  <si>
    <t>0,1Х1</t>
  </si>
  <si>
    <t>0,08Х1</t>
  </si>
  <si>
    <t>0,02Х1</t>
  </si>
  <si>
    <t>0,03Х1</t>
  </si>
  <si>
    <t>0,0001Х1</t>
  </si>
  <si>
    <t>0,04Х1,2</t>
  </si>
  <si>
    <t>12:100</t>
  </si>
  <si>
    <t>Затраты труда рабочих-строителей (3,9:1)</t>
  </si>
  <si>
    <t>0,00006Х1</t>
  </si>
  <si>
    <t>0,01Х1</t>
  </si>
  <si>
    <t>0,00002Х1</t>
  </si>
  <si>
    <t>0,3Х1</t>
  </si>
  <si>
    <t>0,0003Х1</t>
  </si>
  <si>
    <t>0,4Х1</t>
  </si>
  <si>
    <t>0,001Х1</t>
  </si>
  <si>
    <t>Масса</t>
  </si>
  <si>
    <t>9,3Х1</t>
  </si>
  <si>
    <t>Затраты труда рабочих-строителей (5:1)</t>
  </si>
  <si>
    <t>0,16Х1</t>
  </si>
  <si>
    <t>1,03Х1</t>
  </si>
  <si>
    <t>0,000003Х2</t>
  </si>
  <si>
    <t>0,0007Х2</t>
  </si>
  <si>
    <t>0,0011Х2</t>
  </si>
  <si>
    <t>0,25Х2</t>
  </si>
  <si>
    <t>6,2Х2</t>
  </si>
  <si>
    <t>1+1</t>
  </si>
  <si>
    <t>Затраты труда рабочих-строителей (4,9:1)</t>
  </si>
  <si>
    <t>Краски для внутренних работ масляные готовые к применению</t>
  </si>
  <si>
    <t>Труба напорная из полипропилена</t>
  </si>
  <si>
    <t>Хомуты для крепления труб</t>
  </si>
  <si>
    <t>16:100</t>
  </si>
  <si>
    <t>0,01Х0,16</t>
  </si>
  <si>
    <t>Унитазы</t>
  </si>
  <si>
    <t>Смесители</t>
  </si>
  <si>
    <t>Умывальники</t>
  </si>
  <si>
    <t>0,0001Х4,8</t>
  </si>
  <si>
    <t>Затраты труда рабочих-строителей (2,1:1)</t>
  </si>
  <si>
    <t>68:100</t>
  </si>
  <si>
    <t>0,02Х0,68</t>
  </si>
  <si>
    <t>78:100</t>
  </si>
  <si>
    <t>Покрытие напольное ламинированное (ламинат)</t>
  </si>
  <si>
    <t>Плитки рядовые</t>
  </si>
  <si>
    <t>Смесь сухая для заделки швов</t>
  </si>
  <si>
    <t>328</t>
  </si>
  <si>
    <t>Детали деревянные лесов из пиломатериалов хвойных пород</t>
  </si>
  <si>
    <t>01.7.16.02-0001</t>
  </si>
  <si>
    <t>Щиты настила, все толщины</t>
  </si>
  <si>
    <t>11.2.13.06-0011</t>
  </si>
  <si>
    <t>Детали стальных трубчатых лесов, укомплектованные пробками, крючками и хомутами, окрашенные</t>
  </si>
  <si>
    <t>01.7.16.02-0003</t>
  </si>
  <si>
    <t>Установка и разборка наружных инвентарных лесов высотой до 16 м трубчатых для прочих отделочных работ</t>
  </si>
  <si>
    <r>
      <t xml:space="preserve">08-07-001-02
</t>
    </r>
    <r>
      <rPr>
        <b/>
        <i/>
        <sz val="7.5"/>
        <rFont val="Times New Roman Cyr"/>
        <charset val="204"/>
      </rPr>
      <t>ФЕР 81-02-08-2001 Минстрой РФ пр. № 876/пр НР - 812/пр, СП - 774/пр, п. 8</t>
    </r>
  </si>
  <si>
    <t>312</t>
  </si>
  <si>
    <t>289</t>
  </si>
  <si>
    <t>Затраты труда рабочих-строителей; разряд : 2,2</t>
  </si>
  <si>
    <t>263</t>
  </si>
  <si>
    <t>Молотки при работе от передвижных компрессорных станций отбойные пневматические</t>
  </si>
  <si>
    <t>91.21.10-003</t>
  </si>
  <si>
    <t>Затраты труда рабочих-строителей; разряд : 4,1</t>
  </si>
  <si>
    <t>Бетон тяжелый, класс В15 (М200)</t>
  </si>
  <si>
    <t>Видеокамера IP Beward B1073P-K</t>
  </si>
  <si>
    <r>
      <t xml:space="preserve">61.3.01.01-0002
</t>
    </r>
    <r>
      <rPr>
        <b/>
        <i/>
        <sz val="7.5"/>
        <rFont val="Times New Roman Cyr"/>
        <charset val="204"/>
      </rPr>
      <t>ФССЦ-2001 Минстрой РФ пр. № 876/пр</t>
    </r>
  </si>
  <si>
    <t>Видеокамера IP Hikvision DS-2CD2032-I цветная уличная</t>
  </si>
  <si>
    <r>
      <t xml:space="preserve">61.3.01.01-0003
</t>
    </r>
    <r>
      <rPr>
        <b/>
        <i/>
        <sz val="7.5"/>
        <rFont val="Times New Roman Cyr"/>
        <charset val="204"/>
      </rPr>
      <t>ФССЦ-2001 Минстрой РФ пр. № 876/пр</t>
    </r>
  </si>
  <si>
    <t>Коробка установочная У-92</t>
  </si>
  <si>
    <r>
      <t xml:space="preserve">20.5.02.11-0041
</t>
    </r>
    <r>
      <rPr>
        <b/>
        <i/>
        <sz val="7.5"/>
        <rFont val="Times New Roman Cyr"/>
        <charset val="204"/>
      </rPr>
      <t>ФССЦ-2001 Минстрой РФ пр. № 876/пр</t>
    </r>
  </si>
  <si>
    <t>Разветвительная коробка У-194</t>
  </si>
  <si>
    <r>
      <t xml:space="preserve">20.5.02.06-0033
</t>
    </r>
    <r>
      <rPr>
        <b/>
        <i/>
        <sz val="7.5"/>
        <rFont val="Times New Roman Cyr"/>
        <charset val="204"/>
      </rPr>
      <t>ФССЦ-2001 Минстрой РФ пр. № 876/пр</t>
    </r>
  </si>
  <si>
    <t>Проволока стальная низкоуглеродистая разного назначения оцинкованная, диаметр 1,6 мм</t>
  </si>
  <si>
    <t>08.3.03.05-0013</t>
  </si>
  <si>
    <t>Коробка ответвительная на стене</t>
  </si>
  <si>
    <r>
      <t xml:space="preserve">10-08-019-01
</t>
    </r>
    <r>
      <rPr>
        <b/>
        <i/>
        <sz val="7.5"/>
        <rFont val="Times New Roman Cyr"/>
        <charset val="204"/>
      </rPr>
      <t>ФЕРм 81-03-10-2001 Минстрой РФ пр. № 876/пр НР - 812/пр, СП - 774/пр, п. 51.1</t>
    </r>
  </si>
  <si>
    <t>Кабель силовой с медными жилами ВВГнг(A)-LS 3х2,5-660</t>
  </si>
  <si>
    <r>
      <t xml:space="preserve">21.1.06.09-0152
</t>
    </r>
    <r>
      <rPr>
        <b/>
        <i/>
        <sz val="7.5"/>
        <rFont val="Times New Roman Cyr"/>
        <charset val="204"/>
      </rPr>
      <t>ФССЦ-2001 Минстрой РФ пр. № 876/пр</t>
    </r>
  </si>
  <si>
    <t>Трубка ХВТ</t>
  </si>
  <si>
    <t>24.3.01.01-0001</t>
  </si>
  <si>
    <t>Провод групповой в защитной оболочке или кабель трех-пятижильный под штукатурку по стенам или в бороздах</t>
  </si>
  <si>
    <r>
      <t xml:space="preserve">08-02-403-03
</t>
    </r>
    <r>
      <rPr>
        <b/>
        <i/>
        <sz val="7.5"/>
        <rFont val="Times New Roman Cyr"/>
        <charset val="204"/>
      </rPr>
      <t>ФЕРм 81-03-08-2001 Минстрой РФ пр. № 876/пр НР - 812/пр, СП - 774/пр, п. 49.3</t>
    </r>
  </si>
  <si>
    <t>Провод в коробах, сечением до 35 мм2</t>
  </si>
  <si>
    <r>
      <t xml:space="preserve">08-02-399-02
</t>
    </r>
    <r>
      <rPr>
        <b/>
        <i/>
        <sz val="7.5"/>
        <rFont val="Times New Roman Cyr"/>
        <charset val="204"/>
      </rPr>
      <t>ФЕРм 81-03-08-2001 Минстрой РФ пр. № 876/пр НР - 812/пр, СП - 774/пр, п. 49.3</t>
    </r>
  </si>
  <si>
    <t>Кабель-канал (короб) 25х16 мм</t>
  </si>
  <si>
    <r>
      <t xml:space="preserve">20.2.05.04-0025
</t>
    </r>
    <r>
      <rPr>
        <b/>
        <i/>
        <sz val="7.5"/>
        <rFont val="Times New Roman Cyr"/>
        <charset val="204"/>
      </rPr>
      <t>ФССЦ-2001 Минстрой РФ пр. № 876/пр</t>
    </r>
  </si>
  <si>
    <t>Демонтаж скрытой электропроводки</t>
  </si>
  <si>
    <r>
      <t xml:space="preserve">67-1-1
</t>
    </r>
    <r>
      <rPr>
        <b/>
        <i/>
        <sz val="7.5"/>
        <rFont val="Times New Roman Cyr"/>
        <charset val="204"/>
      </rPr>
      <t>ФЕРр 81-02-2001 Минстрой РФ пр. № 876/пр НР - 812/пр, СП - 774/пр, п. 101</t>
    </r>
  </si>
  <si>
    <t>Раздел 6. Электромонтажные работы</t>
  </si>
  <si>
    <t>Мойки стальные эмалированные на одно отделение со смесителем, пластмассовым бутылочным сифоном</t>
  </si>
  <si>
    <r>
      <t xml:space="preserve">18.2.02.05-0003
</t>
    </r>
    <r>
      <rPr>
        <b/>
        <i/>
        <sz val="7.5"/>
        <rFont val="Times New Roman Cyr"/>
        <charset val="204"/>
      </rPr>
      <t>ФССЦ-2001 Минстрой РФ пр. № 876/пр</t>
    </r>
  </si>
  <si>
    <t>Шурупы с полукруглой головкой 6-10x100 мм</t>
  </si>
  <si>
    <t>01.7.15.14-0173</t>
  </si>
  <si>
    <t>Установка моек на одно отделение</t>
  </si>
  <si>
    <r>
      <t xml:space="preserve">17-01-005-01
</t>
    </r>
    <r>
      <rPr>
        <b/>
        <i/>
        <sz val="7.5"/>
        <rFont val="Times New Roman Cyr"/>
        <charset val="204"/>
      </rPr>
      <t>ФЕР 81-02-17-2001 Минстрой РФ пр. № 876/пр НР - 812/пр, СП - 774/пр, п. 16</t>
    </r>
  </si>
  <si>
    <t>Кольца резиновые уплотнительные для ПВХ труб канализации, диаметр 50 мм</t>
  </si>
  <si>
    <t>24.3.01.02-1004</t>
  </si>
  <si>
    <t>Установка умывальников одиночных с подводкой холодной и горячей воды</t>
  </si>
  <si>
    <r>
      <t xml:space="preserve">17-01-001-14
</t>
    </r>
    <r>
      <rPr>
        <b/>
        <i/>
        <sz val="7.5"/>
        <rFont val="Times New Roman Cyr"/>
        <charset val="204"/>
      </rPr>
      <t>ФЕР 81-02-17-2001 Минстрой РФ пр. № 876/пр НР - 812/пр, СП - 774/пр, п. 16</t>
    </r>
  </si>
  <si>
    <t>Хомут металлический с шурупом для крепления трубопроводов диаметром: 48-53 мм</t>
  </si>
  <si>
    <r>
      <t xml:space="preserve">23.1.02.06-0015
</t>
    </r>
    <r>
      <rPr>
        <b/>
        <i/>
        <sz val="7.5"/>
        <rFont val="Times New Roman Cyr"/>
        <charset val="204"/>
      </rPr>
      <t>ФССЦ-2001 Минстрой РФ пр. № 876/пр</t>
    </r>
  </si>
  <si>
    <t>Блок трубопровода полиэтиленовый для систем водоотведения из труб высокой плотности, диаметр 50 мм, с гильзами</t>
  </si>
  <si>
    <r>
      <t xml:space="preserve">24.3.03.02-0001
</t>
    </r>
    <r>
      <rPr>
        <b/>
        <i/>
        <sz val="7.5"/>
        <rFont val="Times New Roman Cyr"/>
        <charset val="204"/>
      </rPr>
      <t>ФССЦ-2001 Минстрой РФ пр. № 876/пр</t>
    </r>
  </si>
  <si>
    <t>Прокладка трубопроводов канализации из полиэтиленовых труб высокой плотности диаметром 50 мм</t>
  </si>
  <si>
    <r>
      <t xml:space="preserve">16-04-001-01
</t>
    </r>
    <r>
      <rPr>
        <b/>
        <i/>
        <sz val="7.5"/>
        <rFont val="Times New Roman Cyr"/>
        <charset val="204"/>
      </rPr>
      <t>ФЕР 81-02-16-2001 Минстрой РФ пр. № 876/пр НР - 812/пр, СП - 774/пр, п. 16</t>
    </r>
  </si>
  <si>
    <t>Хомут металлический с шурупом для крепления трубопроводов диаметром: 31-38 мм</t>
  </si>
  <si>
    <r>
      <t xml:space="preserve">23.1.02.06-0013
</t>
    </r>
    <r>
      <rPr>
        <b/>
        <i/>
        <sz val="7.5"/>
        <rFont val="Times New Roman Cyr"/>
        <charset val="204"/>
      </rPr>
      <t>ФССЦ-2001 Минстрой РФ пр. № 876/пр</t>
    </r>
  </si>
  <si>
    <t>Трубы полипропиленовые ПП-Р, номинальное давление 2,5 МПа, номинальный наружный диаметр 32 мм</t>
  </si>
  <si>
    <r>
      <t xml:space="preserve">24.3.02.05-0035
</t>
    </r>
    <r>
      <rPr>
        <b/>
        <i/>
        <sz val="7.5"/>
        <rFont val="Times New Roman Cyr"/>
        <charset val="204"/>
      </rPr>
      <t>ФССЦ-2001 Минстрой РФ пр. № 876/пр</t>
    </r>
  </si>
  <si>
    <t>Прокладка внутренних трубопроводов водоснабжения и отопления из полипропиленовых труб 32 мм</t>
  </si>
  <si>
    <r>
      <t xml:space="preserve">16-04-005-03
</t>
    </r>
    <r>
      <rPr>
        <b/>
        <i/>
        <sz val="7.5"/>
        <rFont val="Times New Roman Cyr"/>
        <charset val="204"/>
      </rPr>
      <t>ФЕР 81-02-16-2020 Минстрой РФ пр. № 172/пр НР - 812/пр, СП - 774/пр, п. 16</t>
    </r>
  </si>
  <si>
    <t>Демонтаж моек</t>
  </si>
  <si>
    <r>
      <t xml:space="preserve">65-4-3
</t>
    </r>
    <r>
      <rPr>
        <b/>
        <i/>
        <sz val="7.5"/>
        <rFont val="Times New Roman Cyr"/>
        <charset val="204"/>
      </rPr>
      <t>ФЕРр 81-02-2001 Минстрой РФ пр. № 51/пр НР - 812/пр, СП - 774/пр, п. 99.1</t>
    </r>
  </si>
  <si>
    <t>Снятие смесителя без душевой сетки</t>
  </si>
  <si>
    <r>
      <t xml:space="preserve">65-3-7
</t>
    </r>
    <r>
      <rPr>
        <b/>
        <i/>
        <sz val="7.5"/>
        <rFont val="Times New Roman Cyr"/>
        <charset val="204"/>
      </rPr>
      <t>ФЕРр 81-02-2001 Минстрой РФ пр. № 51/пр НР - 812/пр, СП - 774/пр, п. 99.1</t>
    </r>
  </si>
  <si>
    <t>Демонтаж умывальников и раковин</t>
  </si>
  <si>
    <r>
      <t xml:space="preserve">65-4-1
</t>
    </r>
    <r>
      <rPr>
        <b/>
        <i/>
        <sz val="7.5"/>
        <rFont val="Times New Roman Cyr"/>
        <charset val="204"/>
      </rPr>
      <t>ФЕРр 81-02-2001 Минстрой РФ пр. № 51/пр НР - 812/пр, СП - 774/пр, п. 99.1</t>
    </r>
  </si>
  <si>
    <t>Демонтаж унитазов и писсуаров</t>
  </si>
  <si>
    <r>
      <t xml:space="preserve">65-4-2
</t>
    </r>
    <r>
      <rPr>
        <b/>
        <i/>
        <sz val="7.5"/>
        <rFont val="Times New Roman Cyr"/>
        <charset val="204"/>
      </rPr>
      <t>ФЕРр 81-02-2001 Минстрой РФ пр. № 51/пр НР - 812/пр, СП - 774/пр, п. 99.1</t>
    </r>
  </si>
  <si>
    <t>Разборка трубопроводов из чугунных канализационных труб диаметром 50 мм</t>
  </si>
  <si>
    <r>
      <t xml:space="preserve">65-2-1
</t>
    </r>
    <r>
      <rPr>
        <b/>
        <i/>
        <sz val="7.5"/>
        <rFont val="Times New Roman Cyr"/>
        <charset val="204"/>
      </rPr>
      <t>ФЕРр 81-02-2001 Минстрой РФ пр. № 876/пр НР - 812/пр, СП - 774/пр, п. 99.1</t>
    </r>
  </si>
  <si>
    <t>Ацетилен газообразный технический</t>
  </si>
  <si>
    <t>01.3.02.03-0001</t>
  </si>
  <si>
    <t>Затраты труда рабочих-строителей; разряд : 2,6</t>
  </si>
  <si>
    <t>Разборка трубопроводов из водогазопроводных труб диаметром до 25 мм</t>
  </si>
  <si>
    <r>
      <t xml:space="preserve">65-1-1
</t>
    </r>
    <r>
      <rPr>
        <b/>
        <i/>
        <sz val="7.5"/>
        <rFont val="Times New Roman Cyr"/>
        <charset val="204"/>
      </rPr>
      <t>ФЕРр 81-02-2001 Минстрой РФ пр. № 51/пр НР - 812/пр, СП - 774/пр, п. 99.1</t>
    </r>
  </si>
  <si>
    <t>Раздел 5. Сантехнические работы</t>
  </si>
  <si>
    <t>Плитка керамогранитная многоцветная неполированная, размер 300х600х10 мм, 600х600х10 мм</t>
  </si>
  <si>
    <t>Облицовка ступеней и площадки керамогранитными плитками толщиной до 15 мм</t>
  </si>
  <si>
    <r>
      <t xml:space="preserve">15-01-045-01
</t>
    </r>
    <r>
      <rPr>
        <b/>
        <i/>
        <sz val="7.5"/>
        <rFont val="Times New Roman Cyr"/>
        <charset val="204"/>
      </rPr>
      <t>ФЕР 81-02-15-2020 Минстрой РФ пр. № 172/пр НР - 812/пр, СП - 774/пр, п. 15</t>
    </r>
  </si>
  <si>
    <t>Сетка сварная с ячейкой 10 из арматурной стали А-I и А-II диаметром 6 мм</t>
  </si>
  <si>
    <r>
      <t xml:space="preserve">08.4.02.05-0002
</t>
    </r>
    <r>
      <rPr>
        <b/>
        <i/>
        <sz val="7.5"/>
        <rFont val="Times New Roman Cyr"/>
        <charset val="204"/>
      </rPr>
      <t>ФССЦ-2001 Минстрой РФ пр. № 876/пр</t>
    </r>
  </si>
  <si>
    <t>Геоткань</t>
  </si>
  <si>
    <t>01.7.12.16-0021</t>
  </si>
  <si>
    <t>Бруски обрезные, хвойных пород, длина 4-6,5 м, ширина 75-150 мм, толщина 40-75 мм, сорт III</t>
  </si>
  <si>
    <t>11.1.03.01-0079</t>
  </si>
  <si>
    <t>Устройство железобетонных ступеней</t>
  </si>
  <si>
    <r>
      <t xml:space="preserve">06-01-004-04
</t>
    </r>
    <r>
      <rPr>
        <b/>
        <i/>
        <sz val="7.5"/>
        <rFont val="Times New Roman Cyr"/>
        <charset val="204"/>
      </rPr>
      <t>ФЕР 81-02-06-2001 Минстрой РФ пр. № 876/пр НР - 812/пр, СП - 774/пр, п. 6</t>
    </r>
  </si>
  <si>
    <t>Компрессоры передвижные с электродвигателем, производительность до 5,0 м3/мин</t>
  </si>
  <si>
    <t>91.18.01-508</t>
  </si>
  <si>
    <t>Разборка бетонных ступеней</t>
  </si>
  <si>
    <r>
      <t xml:space="preserve">46-04-003-03
</t>
    </r>
    <r>
      <rPr>
        <b/>
        <i/>
        <sz val="7.5"/>
        <rFont val="Times New Roman Cyr"/>
        <charset val="204"/>
      </rPr>
      <t>ФЕР 81-02-46-2001 Минстрой РФ пр. № 876/пр НР - 812/пр, СП - 774/пр, п. 40.2</t>
    </r>
  </si>
  <si>
    <t>Блок дверной стальной внутренний однопольный ДСВ, площадь 2,1 м2 (ГОСТ 31173-2003)</t>
  </si>
  <si>
    <r>
      <t xml:space="preserve">07.1.01.03-0001
</t>
    </r>
    <r>
      <rPr>
        <b/>
        <i/>
        <sz val="7.5"/>
        <rFont val="Times New Roman Cyr"/>
        <charset val="204"/>
      </rPr>
      <t>ФССЦ-2001 Минстрой РФ пр. № 876/пр</t>
    </r>
  </si>
  <si>
    <t>Доски подоконные ПВХ, шириной 450 мм</t>
  </si>
  <si>
    <r>
      <t xml:space="preserve">11.3.03.01-0008
</t>
    </r>
    <r>
      <rPr>
        <b/>
        <i/>
        <sz val="7.5"/>
        <rFont val="Times New Roman Cyr"/>
        <charset val="204"/>
      </rPr>
      <t>ФССЦ-2001 Минстрой РФ пр. № 876/пр</t>
    </r>
  </si>
  <si>
    <t>Клинья пластиковые монтажные</t>
  </si>
  <si>
    <t>11.3.03.15-0021</t>
  </si>
  <si>
    <t>Установка подоконных досок из ПВХ в каменных стенах толщиной до 0,51 м</t>
  </si>
  <si>
    <r>
      <t xml:space="preserve">10-01-035-01
</t>
    </r>
    <r>
      <rPr>
        <b/>
        <i/>
        <sz val="7.5"/>
        <rFont val="Times New Roman Cyr"/>
        <charset val="204"/>
      </rPr>
      <t>ФЕР 81-02-10-2001 Минстрой РФ пр. № 876/пр НР - 812/пр, СП - 774/пр, п. 10</t>
    </r>
  </si>
  <si>
    <t>Блок оконный из ПВХ-профилей с листовым стеклом</t>
  </si>
  <si>
    <r>
      <t xml:space="preserve">11.3.02.03-0006
</t>
    </r>
    <r>
      <rPr>
        <b/>
        <i/>
        <sz val="7.5"/>
        <rFont val="Times New Roman Cyr"/>
        <charset val="204"/>
      </rPr>
      <t>ФССЦ-2001 Минстрой РФ пр. № 876/пр 
прим.</t>
    </r>
  </si>
  <si>
    <t>Лента предварительно сжатая, уплотнительная</t>
  </si>
  <si>
    <t>01.7.06.11-0001</t>
  </si>
  <si>
    <t>Лента бутиловая диффузионная</t>
  </si>
  <si>
    <t>01.7.06.02-0002</t>
  </si>
  <si>
    <t>Лента бутиловая</t>
  </si>
  <si>
    <t>01.7.06.02-0001</t>
  </si>
  <si>
    <t>Дюбели монтажные, размер 10x130 (10x132, 10x150) мм</t>
  </si>
  <si>
    <t>01.7.15.07-0005</t>
  </si>
  <si>
    <t>Установка в жилых и общественных зданиях оконных блоков из ПВХ профилей поворотных (откидных, поворотно-откидных) с площадью проема до 2 м2 двухстворчатых</t>
  </si>
  <si>
    <r>
      <t xml:space="preserve">10-01-034-05
</t>
    </r>
    <r>
      <rPr>
        <b/>
        <i/>
        <sz val="7.5"/>
        <rFont val="Times New Roman Cyr"/>
        <charset val="204"/>
      </rPr>
      <t>ФЕР 81-02-10-2001 Минстрой РФ пр. № 876/пр НР - 812/пр, СП - 774/пр, п. 10</t>
    </r>
  </si>
  <si>
    <t>Разборка деревянных заполнений проемов оконных с подоконными досками</t>
  </si>
  <si>
    <r>
      <t xml:space="preserve">46-04-012-01
</t>
    </r>
    <r>
      <rPr>
        <b/>
        <i/>
        <sz val="7.5"/>
        <rFont val="Times New Roman Cyr"/>
        <charset val="204"/>
      </rPr>
      <t>ФЕР 81-02-46-2001 Минстрой РФ пр. № 876/пр НР - 812/пр, СП - 774/пр, п. 40.2</t>
    </r>
  </si>
  <si>
    <r>
      <t xml:space="preserve">СП - </t>
    </r>
    <r>
      <rPr>
        <i/>
        <sz val="7.5"/>
        <color rgb="FF000000"/>
        <rFont val="Times New Roman Cyr"/>
        <charset val="204"/>
      </rPr>
      <t>Перекрытия</t>
    </r>
  </si>
  <si>
    <t>п.88</t>
  </si>
  <si>
    <r>
      <t xml:space="preserve">НР - </t>
    </r>
    <r>
      <rPr>
        <i/>
        <sz val="7.5"/>
        <color rgb="FF000000"/>
        <rFont val="Times New Roman Cyr"/>
        <charset val="204"/>
      </rPr>
      <t>Перекрытия</t>
    </r>
  </si>
  <si>
    <t>Разборка подшивки потолков чистой из фанеры</t>
  </si>
  <si>
    <r>
      <t xml:space="preserve">54-3-2
</t>
    </r>
    <r>
      <rPr>
        <b/>
        <i/>
        <sz val="7.5"/>
        <rFont val="Times New Roman Cyr"/>
        <charset val="204"/>
      </rPr>
      <t>ФЕРр 81-02-2001 Минстрой РФ пр. № 876/пр НР - 812/пр, СП - 774/пр, п. 88</t>
    </r>
  </si>
  <si>
    <t>Сплошное выравнивание внутренних поверхностей (однослойное оштукатуривание) из сухих растворных смесей толщиной до 10мм стен</t>
  </si>
  <si>
    <t>Затраты труда рабочих-строителей; разряд : 1,6</t>
  </si>
  <si>
    <t>Расчистка поверхностей шпателем, щетками от старых покрасок (стен)</t>
  </si>
  <si>
    <t>Раздел 4. Подсобные помещения</t>
  </si>
  <si>
    <t>Бруски для покрытия полов со шпунтом и гребнем из древесины БП-27, ширина без гребня 50-60 мм, толщина 27 мм</t>
  </si>
  <si>
    <t>11.1.01.02-0002</t>
  </si>
  <si>
    <t>Устройство покрытий из брусков</t>
  </si>
  <si>
    <r>
      <t xml:space="preserve">11-01-033-03
</t>
    </r>
    <r>
      <rPr>
        <b/>
        <i/>
        <sz val="7.5"/>
        <rFont val="Times New Roman Cyr"/>
        <charset val="204"/>
      </rPr>
      <t>ФЕР 81-02-11-2001 Минстрой РФ пр. № 876/пр НР - 812/пр, СП - 774/пр, п. 11</t>
    </r>
  </si>
  <si>
    <t>Разборка покрытий полов из линолеума и релина</t>
  </si>
  <si>
    <r>
      <t xml:space="preserve">57-2-1
</t>
    </r>
    <r>
      <rPr>
        <b/>
        <i/>
        <sz val="7.5"/>
        <rFont val="Times New Roman Cyr"/>
        <charset val="204"/>
      </rPr>
      <t>ФЕРр 81-02-2001 Минстрой РФ пр. № 876/пр НР - 812/пр, СП - 774/пр, п. 91</t>
    </r>
  </si>
  <si>
    <t>Разборка плинтусов деревянных и из пластмассовых материалов</t>
  </si>
  <si>
    <r>
      <t xml:space="preserve">57-3-1
</t>
    </r>
    <r>
      <rPr>
        <b/>
        <i/>
        <sz val="7.5"/>
        <rFont val="Times New Roman Cyr"/>
        <charset val="204"/>
      </rPr>
      <t>ФЕРр 81-02-2001 Минстрой РФ пр. № 876/пр НР - 812/пр, СП - 774/пр, п. 91</t>
    </r>
  </si>
  <si>
    <t>Раздел 3. Спортивный зал</t>
  </si>
  <si>
    <t>Решетки приточные РП, алюминиевые, размер 400х300 мм</t>
  </si>
  <si>
    <r>
      <t xml:space="preserve">19.2.03.01-0131
</t>
    </r>
    <r>
      <rPr>
        <b/>
        <i/>
        <sz val="7.5"/>
        <rFont val="Times New Roman Cyr"/>
        <charset val="204"/>
      </rPr>
      <t>ФССЦ-2001 Минстрой РФ пр. № 876/пр</t>
    </r>
  </si>
  <si>
    <t>руб.</t>
  </si>
  <si>
    <t>Затраты на электроэнергию, потребляемую ручным инструментом</t>
  </si>
  <si>
    <t>Электроды сварочные Э42А, диаметр 5 мм</t>
  </si>
  <si>
    <t>01.7.11.07-0045</t>
  </si>
  <si>
    <t>Сталь арматурная, горячекатаная, гладкая, класс А-I, диаметр 12 мм</t>
  </si>
  <si>
    <t>08.4.03.02-0004</t>
  </si>
  <si>
    <t>в т.ч., затраты на электроэнергию, от ОТ 1 %</t>
  </si>
  <si>
    <t>Установка решеток жалюзийных площадью в свету до 0,5 м2</t>
  </si>
  <si>
    <r>
      <t xml:space="preserve">20-02-002-01
</t>
    </r>
    <r>
      <rPr>
        <b/>
        <i/>
        <sz val="7.5"/>
        <rFont val="Times New Roman Cyr"/>
        <charset val="204"/>
      </rPr>
      <t>ФЕР 81-02-20-2001 Минстрой РФ пр. № 876/пр НР - 812/пр, СП - 774/пр, п. 16</t>
    </r>
  </si>
  <si>
    <t>Воздуховоды из оцинкованной стали с шиной и уголками толщиной: 0,7 мм, периметром 1200 мм</t>
  </si>
  <si>
    <r>
      <t xml:space="preserve">19.1.01.03-0023
</t>
    </r>
    <r>
      <rPr>
        <b/>
        <i/>
        <sz val="7.5"/>
        <rFont val="Times New Roman Cyr"/>
        <charset val="204"/>
      </rPr>
      <t>ФССЦ-2001 Минстрой РФ пр. № 876/пр</t>
    </r>
  </si>
  <si>
    <t>Шнур асбестовый общего назначения ШАОН, диаметр 8-10 мм</t>
  </si>
  <si>
    <t>01.1.01.09-0026</t>
  </si>
  <si>
    <t>Прокладки резиновые (пластина техническая прессованная)</t>
  </si>
  <si>
    <t>01.7.19.04-0031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</si>
  <si>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</si>
  <si>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14.5.04.03-0002</t>
  </si>
  <si>
    <t>Лебедки электрические тяговым усилием 19,62 кН (2 т)</t>
  </si>
  <si>
    <t>91.06.03-055</t>
  </si>
  <si>
    <t>Прокладка воздуховодов из листовой, оцинкованной стали и алюминия класса Н (нормальные) толщиной 0,7 мм, периметром от 1100 до 1600 мм</t>
  </si>
  <si>
    <r>
      <t xml:space="preserve">20-01-001-10
</t>
    </r>
    <r>
      <rPr>
        <b/>
        <i/>
        <sz val="7.5"/>
        <rFont val="Times New Roman Cyr"/>
        <charset val="204"/>
      </rPr>
      <t>ФЕР 81-02-20-2001 Минстрой РФ пр. № 876/пр НР - 812/пр, СП - 774/пр, п. 16</t>
    </r>
  </si>
  <si>
    <t>Вентиляторы радиальные взрывозащищенные: BP-80-75-2,5 из оцинкованной стали низкого давления теплостойкие, тип электродвигателя АИМ63В2 (0,55 кВт, 3000 об/мин.)</t>
  </si>
  <si>
    <r>
      <t xml:space="preserve">64.1.05.03-0002
</t>
    </r>
    <r>
      <rPr>
        <b/>
        <i/>
        <sz val="7.5"/>
        <rFont val="Times New Roman Cyr"/>
        <charset val="204"/>
      </rPr>
      <t>ФССЦ-2001 Минстрой РФ пр. № 876/пр</t>
    </r>
  </si>
  <si>
    <t>Лебедки ручные и рычажные тяговым усилием 31,39 кН (3,2 т)</t>
  </si>
  <si>
    <t>91.06.03-047</t>
  </si>
  <si>
    <t>Установка вентиляторов радиальных массой до 0,2 т</t>
  </si>
  <si>
    <r>
      <t xml:space="preserve">20-03-001-03
</t>
    </r>
    <r>
      <rPr>
        <b/>
        <i/>
        <sz val="7.5"/>
        <rFont val="Times New Roman Cyr"/>
        <charset val="204"/>
      </rPr>
      <t>ФЕР 81-02-20-2001 Минстрой РФ пр. № 51/пр НР - 812/пр, СП - 774/пр, п. 16</t>
    </r>
  </si>
  <si>
    <t>Плитка керамогранитная многоцветная неполированная, размер 400x400x9 мм</t>
  </si>
  <si>
    <r>
      <t xml:space="preserve">06.2.05.03-0003
</t>
    </r>
    <r>
      <rPr>
        <b/>
        <i/>
        <sz val="7.5"/>
        <rFont val="Times New Roman Cyr"/>
        <charset val="204"/>
      </rPr>
      <t>ФССЦ-2001 Минстрой РФ пр. № 876/пр</t>
    </r>
  </si>
  <si>
    <t>Устройство покрытий из плит керамогранитных размером 40х40 см</t>
  </si>
  <si>
    <r>
      <t xml:space="preserve">11-01-047-01
</t>
    </r>
    <r>
      <rPr>
        <b/>
        <i/>
        <sz val="7.5"/>
        <rFont val="Times New Roman Cyr"/>
        <charset val="204"/>
      </rPr>
      <t>ФЕР 81-02-11-2020 Минстрой РФ пр. № 172/пр НР - 812/пр, СП - 774/пр, п. 11</t>
    </r>
  </si>
  <si>
    <t>Разборка покрытий полов из керамических плиток</t>
  </si>
  <si>
    <r>
      <t xml:space="preserve">57-2-3
</t>
    </r>
    <r>
      <rPr>
        <b/>
        <i/>
        <sz val="7.5"/>
        <rFont val="Times New Roman Cyr"/>
        <charset val="204"/>
      </rPr>
      <t>ФЕРр 81-02-2001 Минстрой РФ пр. № 876/пр НР - 812/пр, СП - 774/пр, п. 91</t>
    </r>
  </si>
  <si>
    <r>
      <t xml:space="preserve">СП - </t>
    </r>
    <r>
      <rPr>
        <i/>
        <sz val="7.5"/>
        <color rgb="FF000000"/>
        <rFont val="Times New Roman Cyr"/>
        <charset val="204"/>
      </rPr>
      <t>Стекольные, обойные и облицовочные работы</t>
    </r>
  </si>
  <si>
    <t>п.97</t>
  </si>
  <si>
    <r>
      <t xml:space="preserve">НР - </t>
    </r>
    <r>
      <rPr>
        <i/>
        <sz val="7.5"/>
        <color rgb="FF000000"/>
        <rFont val="Times New Roman Cyr"/>
        <charset val="204"/>
      </rPr>
      <t>Стекольные, обойные и облицовочные работы</t>
    </r>
  </si>
  <si>
    <t>Разборка облицовки стен из керамических глазурованных плиток</t>
  </si>
  <si>
    <r>
      <t xml:space="preserve">63-7-5
</t>
    </r>
    <r>
      <rPr>
        <b/>
        <i/>
        <sz val="7.5"/>
        <rFont val="Times New Roman Cyr"/>
        <charset val="204"/>
      </rPr>
      <t>ФЕРр 81-02-2001 Минстрой РФ пр. № 876/пр НР - 812/пр, СП - 774/пр, п. 97</t>
    </r>
  </si>
  <si>
    <t>Разборка элементов облицовки с разборкой каркаса: пластиковых панелей (стен и потолков)</t>
  </si>
  <si>
    <r>
      <t xml:space="preserve">63-15-2
</t>
    </r>
    <r>
      <rPr>
        <b/>
        <i/>
        <sz val="7.5"/>
        <rFont val="Times New Roman Cyr"/>
        <charset val="204"/>
      </rPr>
      <t>ФЕРр 81-02-2001 Минстрой РФ пр. № 876/пр НР - 812/пр, СП - 774/пр, п. 97 
прим.</t>
    </r>
  </si>
  <si>
    <t>Раздел 2. Кухня</t>
  </si>
  <si>
    <t>Секция перильного ограждения из композитных материалов с окончанием поручня, в комплекте, высота 1100 мм</t>
  </si>
  <si>
    <r>
      <t xml:space="preserve">01.5.02.02-1013
</t>
    </r>
    <r>
      <rPr>
        <b/>
        <i/>
        <sz val="7.5"/>
        <rFont val="Times New Roman Cyr"/>
        <charset val="204"/>
      </rPr>
      <t>ФССЦ-2001 Минстрой РФ пр. № 876/пр</t>
    </r>
  </si>
  <si>
    <t>Устройство хромированных металлических ограждений</t>
  </si>
  <si>
    <r>
      <t xml:space="preserve">СП - </t>
    </r>
    <r>
      <rPr>
        <i/>
        <sz val="7.5"/>
        <color rgb="FF000000"/>
        <rFont val="Times New Roman Cyr"/>
        <charset val="204"/>
      </rPr>
      <t>Штукатурные работы</t>
    </r>
  </si>
  <si>
    <t>п.95</t>
  </si>
  <si>
    <r>
      <t xml:space="preserve">НР - </t>
    </r>
    <r>
      <rPr>
        <i/>
        <sz val="7.5"/>
        <color rgb="FF000000"/>
        <rFont val="Times New Roman Cyr"/>
        <charset val="204"/>
      </rPr>
      <t>Штукатурные работы</t>
    </r>
  </si>
  <si>
    <t>Насечка под штукатурку поверхностей стен, перегородок, прямоугольных столбов, колонн, пилястр и криволинейных поверхностей большого радиуса по кирпичу</t>
  </si>
  <si>
    <r>
      <t xml:space="preserve">61-27-1
</t>
    </r>
    <r>
      <rPr>
        <b/>
        <i/>
        <sz val="7.5"/>
        <rFont val="Times New Roman Cyr"/>
        <charset val="204"/>
      </rPr>
      <t>ФЕРр 81-02-2001 Минстрой РФ пр. № 876/пр НР - 812/пр, СП - 774/пр, п. 95</t>
    </r>
  </si>
  <si>
    <t>кВт-ч</t>
  </si>
  <si>
    <t>Электроэнергия</t>
  </si>
  <si>
    <t>01.7.03.04-0001</t>
  </si>
  <si>
    <t>Демонтаж металлических ограждений высотой до 1 м</t>
  </si>
  <si>
    <r>
      <t xml:space="preserve">68-38-1
</t>
    </r>
    <r>
      <rPr>
        <b/>
        <i/>
        <sz val="7.5"/>
        <rFont val="Times New Roman Cyr"/>
        <charset val="204"/>
      </rPr>
      <t>ФЕРр 81-02-2001 Минстрой РФ пр. № 636/пр НР - 812/пр, СП - 774/пр, п. 102</t>
    </r>
  </si>
  <si>
    <t>Лестница</t>
  </si>
  <si>
    <t>Плинтуса для полов пластиковые, 19х48 мм</t>
  </si>
  <si>
    <r>
      <t xml:space="preserve">11.3.03.06-0001
</t>
    </r>
    <r>
      <rPr>
        <b/>
        <i/>
        <sz val="7.5"/>
        <rFont val="Times New Roman Cyr"/>
        <charset val="204"/>
      </rPr>
      <t>ФССЦ-2001 Минстрой РФ пр. № 876/пр</t>
    </r>
  </si>
  <si>
    <t>Заглушки торцевые для плинтуса из ПВХ, правые, высота 48 мм</t>
  </si>
  <si>
    <t>11.3.03.14-0011</t>
  </si>
  <si>
    <t>Заглушки торцевые для плинтуса из ПВХ, левые, высота 48 мм</t>
  </si>
  <si>
    <t>11.3.03.14-0001</t>
  </si>
  <si>
    <t>Соединитель для плинтуса из ПВХ, высота 48 мм</t>
  </si>
  <si>
    <t>11.3.03.14-0021</t>
  </si>
  <si>
    <t>Уголок внутренний для плинтуса из ПВХ, высота 48 мм</t>
  </si>
  <si>
    <t>11.3.03.14-0031</t>
  </si>
  <si>
    <t>Уголок наружный для плинтуса из ПВХ, высота 48 мм</t>
  </si>
  <si>
    <t>11.3.03.14-0033</t>
  </si>
  <si>
    <t>Винты самонарезающие, остроконечные, длина 35 мм</t>
  </si>
  <si>
    <t>01.7.15.04-0048</t>
  </si>
  <si>
    <t>Устройство плинтусов поливинилхлоридных на винтах самонарезающих</t>
  </si>
  <si>
    <r>
      <t xml:space="preserve">11-01-040-03
</t>
    </r>
    <r>
      <rPr>
        <b/>
        <i/>
        <sz val="7.5"/>
        <rFont val="Times New Roman Cyr"/>
        <charset val="204"/>
      </rPr>
      <t>ФЕР 81-02-11-2001 Минстрой РФ пр. № 876/пр НР - 812/пр, СП - 774/пр, п. 11</t>
    </r>
  </si>
  <si>
    <t>Плинтусы керамогранитные размером 70х600х10 мм, цветные</t>
  </si>
  <si>
    <r>
      <t xml:space="preserve">06.2.05.02-0006
</t>
    </r>
    <r>
      <rPr>
        <b/>
        <i/>
        <sz val="7.5"/>
        <rFont val="Times New Roman Cyr"/>
        <charset val="204"/>
      </rPr>
      <t>ФССЦ-2001 Минстрой РФ пр. № 876/пр</t>
    </r>
  </si>
  <si>
    <t>Клей для облицовочных работ водостойкий (сухая смесь)</t>
  </si>
  <si>
    <t>Смесь сухая: для заделки швов (фуга) АТЛАС растворная для ручной работы</t>
  </si>
  <si>
    <t>Устройство плинтусов из плиток керамогранитных</t>
  </si>
  <si>
    <r>
      <t xml:space="preserve">11-01-039-06
</t>
    </r>
    <r>
      <rPr>
        <b/>
        <i/>
        <sz val="7.5"/>
        <rFont val="Times New Roman Cyr"/>
        <charset val="204"/>
      </rPr>
      <t>ФЕР 81-02-11-2020 Минстрой РФ пр. № 321/пр НР - 812/пр, СП - 774/пр, п. 11 
прим.</t>
    </r>
  </si>
  <si>
    <t>Раствор готовый кладочный, цементный, М150</t>
  </si>
  <si>
    <r>
      <t xml:space="preserve">04.3.01.09-0015
</t>
    </r>
    <r>
      <rPr>
        <b/>
        <i/>
        <sz val="7.5"/>
        <rFont val="Times New Roman Cyr"/>
        <charset val="204"/>
      </rPr>
      <t>ФССЦ-2001 Минстрой РФ пр. № 876/пр</t>
    </r>
  </si>
  <si>
    <t>Устройство стяжек на каждые 5 мм изменения толщины стяжки добавлять или исключать к расценке 11-01-011-01</t>
  </si>
  <si>
    <r>
      <t xml:space="preserve">11-01-011-02
</t>
    </r>
    <r>
      <rPr>
        <b/>
        <i/>
        <sz val="7.5"/>
        <rFont val="Times New Roman Cyr"/>
        <charset val="204"/>
      </rPr>
      <t>ФЕР 81-02-11-2020 Минстрой РФ пр. № 294/пр НР - 812/пр, СП - 774/пр, п. 11 
К=2</t>
    </r>
  </si>
  <si>
    <t>Устройство стяжек цементных толщиной 20 мм (тол.30мм)</t>
  </si>
  <si>
    <r>
      <t xml:space="preserve">11-01-011-01
</t>
    </r>
    <r>
      <rPr>
        <b/>
        <i/>
        <sz val="7.5"/>
        <rFont val="Times New Roman Cyr"/>
        <charset val="204"/>
      </rPr>
      <t>ФЕР 81-02-11-2020 Минстрой РФ пр. № 294/пр НР - 812/пр, СП - 774/пр, п. 11</t>
    </r>
  </si>
  <si>
    <t>Разборка покрытий полов паркетных (досок ламинированных)</t>
  </si>
  <si>
    <r>
      <t xml:space="preserve">46-04-010-03
</t>
    </r>
    <r>
      <rPr>
        <b/>
        <i/>
        <sz val="7.5"/>
        <rFont val="Times New Roman Cyr"/>
        <charset val="204"/>
      </rPr>
      <t>ФЕР 81-02-46-2001 Минстрой РФ пр. № 876/пр НР - 812/пр, СП - 774/пр, п. 40.2 
прим.</t>
    </r>
  </si>
  <si>
    <t>Полы</t>
  </si>
  <si>
    <t>Обои высококачественные</t>
  </si>
  <si>
    <r>
      <t xml:space="preserve">01.6.02.01-0021
</t>
    </r>
    <r>
      <rPr>
        <b/>
        <i/>
        <sz val="7.5"/>
        <rFont val="Times New Roman Cyr"/>
        <charset val="204"/>
      </rPr>
      <t>ФССЦ-2001 Минстрой РФ пр. № 876/пр</t>
    </r>
  </si>
  <si>
    <t>Клей для обоев КМЦ</t>
  </si>
  <si>
    <t>14.1.03.01-0001</t>
  </si>
  <si>
    <t>Бумага ролевая</t>
  </si>
  <si>
    <t>01.7.02.10-0005</t>
  </si>
  <si>
    <t>Оклейка стен моющимися обоями на бумажной основе по штукатурке и бетону</t>
  </si>
  <si>
    <r>
      <t xml:space="preserve">15-06-002-01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</si>
  <si>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t>Снятие обоев простых и улучшенных</t>
  </si>
  <si>
    <r>
      <t xml:space="preserve">63-5-1
</t>
    </r>
    <r>
      <rPr>
        <b/>
        <i/>
        <sz val="7.5"/>
        <rFont val="Times New Roman Cyr"/>
        <charset val="204"/>
      </rPr>
      <t>ФЕРр 81-02-2001 Минстрой РФ пр. № 876/пр НР - 812/пр, СП - 774/пр, п. 97</t>
    </r>
  </si>
  <si>
    <t>Расчистка поверхностей шпателем, щетками от старых покрасок (стен и потолков)</t>
  </si>
  <si>
    <t>Внутренняя отделка</t>
  </si>
  <si>
    <t>Окраска поливинилацетатными водоэмульсионными составами улучшенная по штукатурке стен (откосов)</t>
  </si>
  <si>
    <t>Покрытие поверхностей грунтовкой глубокого проникновения за 2 раза стен (откосов)</t>
  </si>
  <si>
    <t>Смеси сухие штукатурные гипсовые с легким заполнителем и полимерными добавками, класс B3,5 (M50)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</si>
  <si>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к расценке 15-02-019-05</t>
  </si>
  <si>
    <r>
      <t xml:space="preserve">15-02-019-09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 
К=10</t>
    </r>
  </si>
  <si>
    <t>Сплошное выравнивание внутренних поверхностей (однослойное оштукатуривание) из сухих растворных смесей толщиной до 10 мм оконных и дверных откосов плоских (тол.20мм)</t>
  </si>
  <si>
    <r>
      <t xml:space="preserve">15-02-019-05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</si>
  <si>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t>Доводчик дверной гидравлический TS-68 с зубчатым приводом (нагрузка до 90 кг)</t>
  </si>
  <si>
    <r>
      <t xml:space="preserve">01.7.04.01-0002
</t>
    </r>
    <r>
      <rPr>
        <b/>
        <i/>
        <sz val="7.5"/>
        <rFont val="Times New Roman Cyr"/>
        <charset val="204"/>
      </rPr>
      <t>ФССЦ-2001 Минстрой РФ пр. № 876/пр</t>
    </r>
  </si>
  <si>
    <t>Винты самонарезающие, с уплотнительной прокладкой, размер 4,8x35 мм</t>
  </si>
  <si>
    <t>01.7.15.04-0056</t>
  </si>
  <si>
    <t>Установка дверного доводчика к металлическим дверям</t>
  </si>
  <si>
    <r>
      <t xml:space="preserve">09-04-012-02
</t>
    </r>
    <r>
      <rPr>
        <b/>
        <i/>
        <sz val="7.5"/>
        <rFont val="Times New Roman Cyr"/>
        <charset val="204"/>
      </rPr>
      <t>ФЕР 81-02-09-2001 Минстрой РФ пр. № 876/пр НР - 812/пр, СП - 774/пр, п. 9</t>
    </r>
  </si>
  <si>
    <t>Проемы</t>
  </si>
  <si>
    <t>Шурупы-саморезы 4,2x16 мм</t>
  </si>
  <si>
    <t>01.7.15.14-0062</t>
  </si>
  <si>
    <t>Водоотлив оконный из оцинкованной стали с полимерным покрытием, ширина планки 250 мм</t>
  </si>
  <si>
    <t>08.1.02.03-0021</t>
  </si>
  <si>
    <t>Планка откосная из оцинкованной стали с полимерным покрытием, ширина 250 мм</t>
  </si>
  <si>
    <t>08.1.02.03-0081</t>
  </si>
  <si>
    <t>Аквилон из оцинкованной стали с полимерным покрытием</t>
  </si>
  <si>
    <t>08.1.02.03-0001</t>
  </si>
  <si>
    <t>Облицовка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</si>
  <si>
    <r>
      <t xml:space="preserve">15-01-070-01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</si>
  <si>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t>Конструкции навесной фасадной системы с воздушным зазором</t>
  </si>
  <si>
    <r>
      <t xml:space="preserve">07.2.06.06-0011
</t>
    </r>
    <r>
      <rPr>
        <b/>
        <i/>
        <sz val="7.5"/>
        <rFont val="Times New Roman Cyr"/>
        <charset val="204"/>
      </rPr>
      <t>ФССЦ-2001 Минстрой РФ пр. № 876/пр</t>
    </r>
  </si>
  <si>
    <t>Подъемники одномачтовые, грузоподъемность до 500 кг, высота подъема 35 м</t>
  </si>
  <si>
    <t>91.06.06-047</t>
  </si>
  <si>
    <t>Устройство вентилируемых фасадов с облицовкой плитами из керамогранита без теплоизоляционного слоя</t>
  </si>
  <si>
    <r>
      <t xml:space="preserve">15-01-090-04
</t>
    </r>
    <r>
      <rPr>
        <b/>
        <i/>
        <sz val="7.5"/>
        <rFont val="Times New Roman Cyr"/>
        <charset val="204"/>
      </rPr>
      <t>ФЕР 81-02-15-2001 Минстрой РФ пр. № 876/пр НР - 812/пр, СП - 774/пр, п. 15</t>
    </r>
  </si>
  <si>
    <t>Разборка облицовки стен из гранитных плит (разборка солнцезащитных плит)</t>
  </si>
  <si>
    <r>
      <t xml:space="preserve">63-7-2
</t>
    </r>
    <r>
      <rPr>
        <b/>
        <i/>
        <sz val="7.5"/>
        <rFont val="Times New Roman Cyr"/>
        <charset val="204"/>
      </rPr>
      <t>ФЕРр 81-02-2001 Минстрой РФ пр. № 876/пр НР - 812/пр, СП - 774/пр, п. 97 
прим.</t>
    </r>
  </si>
  <si>
    <t>Фасад</t>
  </si>
  <si>
    <t>Раздел 1. Учебный корпус</t>
  </si>
  <si>
    <t>28,754</t>
  </si>
  <si>
    <t>0,2Х28,754</t>
  </si>
  <si>
    <t>1,03Х28,754</t>
  </si>
  <si>
    <t>268:100</t>
  </si>
  <si>
    <t>Арматура</t>
  </si>
  <si>
    <t>Затраты труда рабочих-строителей (2,2:1)</t>
  </si>
  <si>
    <t>Затраты труда рабочих-строителей (4,1:1)</t>
  </si>
  <si>
    <t>3250:1000</t>
  </si>
  <si>
    <t>0,16Х32,5</t>
  </si>
  <si>
    <t>0,05Х32,5</t>
  </si>
  <si>
    <t>0,5Х32,5</t>
  </si>
  <si>
    <t>0,01Х32,5</t>
  </si>
  <si>
    <t>0,02Х32,5</t>
  </si>
  <si>
    <t>2,82Х32,5</t>
  </si>
  <si>
    <t>3250:100</t>
  </si>
  <si>
    <t>3250</t>
  </si>
  <si>
    <t>0,001Х32,5</t>
  </si>
  <si>
    <t>0,2Х32,5</t>
  </si>
  <si>
    <t>16,29Х32,5</t>
  </si>
  <si>
    <t>3,11Х35</t>
  </si>
  <si>
    <t>0,05Х35</t>
  </si>
  <si>
    <t>0,08Х35</t>
  </si>
  <si>
    <t>0,03Х35</t>
  </si>
  <si>
    <t>0,06Х35</t>
  </si>
  <si>
    <t>0,84Х35</t>
  </si>
  <si>
    <t>199+233</t>
  </si>
  <si>
    <t>68:10</t>
  </si>
  <si>
    <t>0,00001Х68</t>
  </si>
  <si>
    <t>0,00005Х68</t>
  </si>
  <si>
    <t>0,5Х68</t>
  </si>
  <si>
    <t>233:100</t>
  </si>
  <si>
    <t>0,42Х2,33</t>
  </si>
  <si>
    <t>0,102Х2,33</t>
  </si>
  <si>
    <t>1,5Х2,33</t>
  </si>
  <si>
    <t>0,00315Х2,33</t>
  </si>
  <si>
    <t>0,02Х2,33</t>
  </si>
  <si>
    <t>0,03Х2,33</t>
  </si>
  <si>
    <t>0,05Х2,33</t>
  </si>
  <si>
    <t>30,48Х2,33</t>
  </si>
  <si>
    <t>199:10</t>
  </si>
  <si>
    <t>0,102Х1,99</t>
  </si>
  <si>
    <t>0,00315Х1,99</t>
  </si>
  <si>
    <t>0,02Х1,99</t>
  </si>
  <si>
    <t>0,03Х1,99</t>
  </si>
  <si>
    <t>0,05Х1,99</t>
  </si>
  <si>
    <t>25,76Х1,99</t>
  </si>
  <si>
    <t>199:100</t>
  </si>
  <si>
    <t>(2987+328):1000</t>
  </si>
  <si>
    <t>0,53Х29,87</t>
  </si>
  <si>
    <t>0,3Х29,87</t>
  </si>
  <si>
    <t>0,01Х29,87</t>
  </si>
  <si>
    <t>0,02Х29,87</t>
  </si>
  <si>
    <t>0,04Х29,87</t>
  </si>
  <si>
    <t>16,5Х29,87</t>
  </si>
  <si>
    <t>2987:100</t>
  </si>
  <si>
    <t>0,16Х3,28</t>
  </si>
  <si>
    <t>0,05Х3,28</t>
  </si>
  <si>
    <t>0,55Х3,28</t>
  </si>
  <si>
    <t>0,01Х3,28</t>
  </si>
  <si>
    <t>0,02Х3,28</t>
  </si>
  <si>
    <t>3,76Х3,28</t>
  </si>
  <si>
    <t>328:100</t>
  </si>
  <si>
    <t>0,001Х3,28</t>
  </si>
  <si>
    <t>0,2Х3,28</t>
  </si>
  <si>
    <t>16,29Х3,28</t>
  </si>
  <si>
    <t>1,02Х1,85</t>
  </si>
  <si>
    <t>0,31Х1,85</t>
  </si>
  <si>
    <t>4,08Х1,85</t>
  </si>
  <si>
    <t>0,00306Х1,85</t>
  </si>
  <si>
    <t>1,08Х1,85</t>
  </si>
  <si>
    <t>2,16Х1,85</t>
  </si>
  <si>
    <t>78,08Х1,85</t>
  </si>
  <si>
    <t>(175+10):100</t>
  </si>
  <si>
    <t>0,08Х1,75</t>
  </si>
  <si>
    <t>17,89Х1,75</t>
  </si>
  <si>
    <t>175:100</t>
  </si>
  <si>
    <t>5,84Х4,32</t>
  </si>
  <si>
    <t>(199+233):100</t>
  </si>
  <si>
    <t>0,004Х29,87</t>
  </si>
  <si>
    <t>2,54Х29,87</t>
  </si>
  <si>
    <t>РАЗДЕЛ 6. Электромонтажные работы</t>
  </si>
  <si>
    <t>0,26Х4,8</t>
  </si>
  <si>
    <t>10Х4,8</t>
  </si>
  <si>
    <t>0,13Х4,8</t>
  </si>
  <si>
    <t>0,00013Х4,8</t>
  </si>
  <si>
    <t>0,02Х4,8</t>
  </si>
  <si>
    <t>8,05Х4,8</t>
  </si>
  <si>
    <t>48:10</t>
  </si>
  <si>
    <t>2Х1,2</t>
  </si>
  <si>
    <t>0,27Х1,2</t>
  </si>
  <si>
    <t>10Х1,2</t>
  </si>
  <si>
    <t>Мойки стальные эмалированные</t>
  </si>
  <si>
    <t>0,13Х1,2</t>
  </si>
  <si>
    <t>0,0014Х1,2</t>
  </si>
  <si>
    <t>0,00013Х1,2</t>
  </si>
  <si>
    <t>0,0007Х1,2</t>
  </si>
  <si>
    <t>0,01Х1,2</t>
  </si>
  <si>
    <t>0,14Х1,2</t>
  </si>
  <si>
    <t>0,3375Х1,2</t>
  </si>
  <si>
    <t>17,94Х1,2</t>
  </si>
  <si>
    <t>12:10</t>
  </si>
  <si>
    <t>2Х3,7</t>
  </si>
  <si>
    <t>0,4Х3,7</t>
  </si>
  <si>
    <t>10Х3,7</t>
  </si>
  <si>
    <t>0,3Х3,7</t>
  </si>
  <si>
    <t>0,0036Х3,7</t>
  </si>
  <si>
    <t>0,0002Х3,7</t>
  </si>
  <si>
    <t>0,04Х3,7</t>
  </si>
  <si>
    <t>0,0007Х3,7</t>
  </si>
  <si>
    <t>0,13Х3,7</t>
  </si>
  <si>
    <t>0,2Х3,7</t>
  </si>
  <si>
    <t>0,4125Х3,7</t>
  </si>
  <si>
    <t>22,425Х3,7</t>
  </si>
  <si>
    <t>37:10</t>
  </si>
  <si>
    <t>4Х3,7</t>
  </si>
  <si>
    <t>20Х3,7</t>
  </si>
  <si>
    <t>0,001Х3,7</t>
  </si>
  <si>
    <t>0,8Х3,7</t>
  </si>
  <si>
    <t>0,0008Х3,7</t>
  </si>
  <si>
    <t>0,0005Х3,7</t>
  </si>
  <si>
    <t>0,32Х3,7</t>
  </si>
  <si>
    <t>0,39Х3,7</t>
  </si>
  <si>
    <t>0,8875Х3,7</t>
  </si>
  <si>
    <t>25,53Х3,7</t>
  </si>
  <si>
    <t>258.0,94:10</t>
  </si>
  <si>
    <t>258.0,998</t>
  </si>
  <si>
    <t>0,0012Х2,58</t>
  </si>
  <si>
    <t>99,8Х2,58</t>
  </si>
  <si>
    <t>Трубопроводы канализации из полиэтиленовых труб высокой плотности с гильзами, диаметром 50 мм</t>
  </si>
  <si>
    <t>1,5Х2,58</t>
  </si>
  <si>
    <t>0,39Х2,58</t>
  </si>
  <si>
    <t>0,01Х2,58</t>
  </si>
  <si>
    <t>0,0375Х2,58</t>
  </si>
  <si>
    <t>67,16Х2,58</t>
  </si>
  <si>
    <t>258:100</t>
  </si>
  <si>
    <t>625.1,43:10</t>
  </si>
  <si>
    <t>625.1,025</t>
  </si>
  <si>
    <t>102,5Х6,25</t>
  </si>
  <si>
    <t>14,3Х6,25</t>
  </si>
  <si>
    <t>0,00272Х6,25</t>
  </si>
  <si>
    <t>0,143Х6,25</t>
  </si>
  <si>
    <t>0,4578Х6,25</t>
  </si>
  <si>
    <t>0,03Х6,25</t>
  </si>
  <si>
    <t>1,27Х6,25</t>
  </si>
  <si>
    <t>0,01Х6,25</t>
  </si>
  <si>
    <t>0,05Х6,25</t>
  </si>
  <si>
    <t>15,157Х6,25</t>
  </si>
  <si>
    <t>625:100</t>
  </si>
  <si>
    <t>268.1,25:10</t>
  </si>
  <si>
    <t>268.1,025</t>
  </si>
  <si>
    <t>102,5Х2,68</t>
  </si>
  <si>
    <t>12,5Х2,68</t>
  </si>
  <si>
    <t>0,00238Х2,68</t>
  </si>
  <si>
    <t>0,125Х2,68</t>
  </si>
  <si>
    <t>0,8691Х2,68</t>
  </si>
  <si>
    <t>0,04Х2,68</t>
  </si>
  <si>
    <t>1,27Х2,68</t>
  </si>
  <si>
    <t>0,01Х2,68</t>
  </si>
  <si>
    <t>0,0625Х2,68</t>
  </si>
  <si>
    <t>14,72Х2,68</t>
  </si>
  <si>
    <t>1,18Х0,12</t>
  </si>
  <si>
    <t>Строительный мусор и масса возвратных материалов</t>
  </si>
  <si>
    <t>0,79Х0,12</t>
  </si>
  <si>
    <t>98,6Х0,12</t>
  </si>
  <si>
    <t>0,22Х0,48</t>
  </si>
  <si>
    <t>0,07Х0,48</t>
  </si>
  <si>
    <t>36,71Х0,48</t>
  </si>
  <si>
    <t>48:100</t>
  </si>
  <si>
    <t>1,66Х0,37</t>
  </si>
  <si>
    <t>0,26Х0,37</t>
  </si>
  <si>
    <t>51,3Х0,37</t>
  </si>
  <si>
    <t>37:100</t>
  </si>
  <si>
    <t>2,65Х0,37</t>
  </si>
  <si>
    <t>0,29Х0,37</t>
  </si>
  <si>
    <t>63,84Х0,37</t>
  </si>
  <si>
    <t>0,59Х2,58</t>
  </si>
  <si>
    <t>0,16Х2,58</t>
  </si>
  <si>
    <t>68,8Х2,58</t>
  </si>
  <si>
    <t>0,19Х8,93</t>
  </si>
  <si>
    <t>0,36Х8,93</t>
  </si>
  <si>
    <t>2,29Х8,93</t>
  </si>
  <si>
    <t>0,05Х8,93</t>
  </si>
  <si>
    <t>2,5Х8,93</t>
  </si>
  <si>
    <t>28,03Х8,93</t>
  </si>
  <si>
    <t>Затраты труда рабочих-строителей (2,6:1)</t>
  </si>
  <si>
    <t>893:100</t>
  </si>
  <si>
    <t>РАЗДЕЛ 5. Сантехнические работы</t>
  </si>
  <si>
    <t>16.1,02</t>
  </si>
  <si>
    <t>16.12</t>
  </si>
  <si>
    <t>0,021Х0,16</t>
  </si>
  <si>
    <t>102Х0,16</t>
  </si>
  <si>
    <t>Плитки керамогранитные</t>
  </si>
  <si>
    <t>1,2Х0,16</t>
  </si>
  <si>
    <t>0,45Х0,16</t>
  </si>
  <si>
    <t>1,69Х0,16</t>
  </si>
  <si>
    <t>0,13Х0,16</t>
  </si>
  <si>
    <t>0,34Х0,16</t>
  </si>
  <si>
    <t>2,862Х0,16</t>
  </si>
  <si>
    <t>434,896Х0,16</t>
  </si>
  <si>
    <t>0,023.2,4</t>
  </si>
  <si>
    <t>1,015.2,4</t>
  </si>
  <si>
    <t>0,151Х2,4</t>
  </si>
  <si>
    <t>0,3Х2,4</t>
  </si>
  <si>
    <t>0,38Х2,4</t>
  </si>
  <si>
    <t>0,02Х2,4</t>
  </si>
  <si>
    <t>0,0055Х2,4</t>
  </si>
  <si>
    <t>0,023Х2,4</t>
  </si>
  <si>
    <t>1,015Х2,4</t>
  </si>
  <si>
    <t>0,19Х2,4</t>
  </si>
  <si>
    <t>0,01Х2,4</t>
  </si>
  <si>
    <t>2,28Х2,4</t>
  </si>
  <si>
    <t>0,25Х2,4</t>
  </si>
  <si>
    <t>14,26Х2,4</t>
  </si>
  <si>
    <t>2,4</t>
  </si>
  <si>
    <t>15,89Х2,4</t>
  </si>
  <si>
    <t>31,78Х2,4</t>
  </si>
  <si>
    <t>32,26Х2,4</t>
  </si>
  <si>
    <t>6,6</t>
  </si>
  <si>
    <t>0,0001Х6,6</t>
  </si>
  <si>
    <t>1Х6,6</t>
  </si>
  <si>
    <t>0,1Х6,6</t>
  </si>
  <si>
    <t>0,003Х6,6</t>
  </si>
  <si>
    <t>0,17Х6,6</t>
  </si>
  <si>
    <t>0,4Х6,6</t>
  </si>
  <si>
    <t>0,2125Х6,6</t>
  </si>
  <si>
    <t>2,76Х6,6</t>
  </si>
  <si>
    <t>7,74Х0,0932</t>
  </si>
  <si>
    <t>91,15Х0,0932</t>
  </si>
  <si>
    <t>9,32:100</t>
  </si>
  <si>
    <t>2,8</t>
  </si>
  <si>
    <t>42,45Х0,028</t>
  </si>
  <si>
    <t>4Х0,028</t>
  </si>
  <si>
    <t>0,04Х0,028</t>
  </si>
  <si>
    <t>0,14Х0,028</t>
  </si>
  <si>
    <t>0,225Х0,028</t>
  </si>
  <si>
    <t>22,356Х0,028</t>
  </si>
  <si>
    <t>2,8:100</t>
  </si>
  <si>
    <t>3,8</t>
  </si>
  <si>
    <t>69Х0,038</t>
  </si>
  <si>
    <t>20,7Х0,038</t>
  </si>
  <si>
    <t>71Х0,038</t>
  </si>
  <si>
    <t>347Х0,038</t>
  </si>
  <si>
    <t>60,6Х0,038</t>
  </si>
  <si>
    <t>100Х0,038</t>
  </si>
  <si>
    <t>Блоки оконные пластиковые</t>
  </si>
  <si>
    <t>8Х0,038</t>
  </si>
  <si>
    <t>1,76Х0,038</t>
  </si>
  <si>
    <t>3,28Х0,038</t>
  </si>
  <si>
    <t>6,3Х0,038</t>
  </si>
  <si>
    <t>215,683Х0,038</t>
  </si>
  <si>
    <t>3,8:100</t>
  </si>
  <si>
    <t>7,74Х0,038</t>
  </si>
  <si>
    <t>165,39Х0,038</t>
  </si>
  <si>
    <t>0,063.122:100</t>
  </si>
  <si>
    <t>0,31Х1,22</t>
  </si>
  <si>
    <t>0,84Х1,22</t>
  </si>
  <si>
    <t>0,0055Х1,22</t>
  </si>
  <si>
    <t>0,063Х1,22</t>
  </si>
  <si>
    <t>0,01Х1,22</t>
  </si>
  <si>
    <t>0,1Х1,22</t>
  </si>
  <si>
    <t>0,1375Х1,22</t>
  </si>
  <si>
    <t>29,9Х1,22</t>
  </si>
  <si>
    <t>122:100</t>
  </si>
  <si>
    <t>0,013.122:100</t>
  </si>
  <si>
    <t>0,0103Х1,22</t>
  </si>
  <si>
    <t>0,025Х1,22</t>
  </si>
  <si>
    <t>6,532Х1,22</t>
  </si>
  <si>
    <t>111.122:100</t>
  </si>
  <si>
    <t>0,81.122:100</t>
  </si>
  <si>
    <t>0,81Х1,22</t>
  </si>
  <si>
    <t>1,83Х1,22</t>
  </si>
  <si>
    <t>306Х1,22</t>
  </si>
  <si>
    <t>136Х1,22</t>
  </si>
  <si>
    <t>42Х1,22</t>
  </si>
  <si>
    <t>4Х1,22</t>
  </si>
  <si>
    <t>10Х1,22</t>
  </si>
  <si>
    <t>135Х1,22</t>
  </si>
  <si>
    <t>68Х1,22</t>
  </si>
  <si>
    <t>1,35Х1,22</t>
  </si>
  <si>
    <t>3,22Х1,22</t>
  </si>
  <si>
    <t>22,21Х1,22</t>
  </si>
  <si>
    <t>3,68Х1,22</t>
  </si>
  <si>
    <t>81Х1,22</t>
  </si>
  <si>
    <t>111Х1,22</t>
  </si>
  <si>
    <t>0,036Х1,22</t>
  </si>
  <si>
    <t>0,32Х1,22</t>
  </si>
  <si>
    <t>0,19Х1,22</t>
  </si>
  <si>
    <t>0,475Х1,22</t>
  </si>
  <si>
    <t>111,55Х1,22</t>
  </si>
  <si>
    <t>0,35Х1,22</t>
  </si>
  <si>
    <t>0,09Х1,22</t>
  </si>
  <si>
    <t>14,79Х1,22</t>
  </si>
  <si>
    <t>0,063.(432):100</t>
  </si>
  <si>
    <t>0,31Х4,32</t>
  </si>
  <si>
    <t>0,84Х4,32</t>
  </si>
  <si>
    <t>0,051Х4,32</t>
  </si>
  <si>
    <t>0,063Х4,32</t>
  </si>
  <si>
    <t>0,02Х4,32</t>
  </si>
  <si>
    <t>0,15Х4,32</t>
  </si>
  <si>
    <t>0,2125Х4,32</t>
  </si>
  <si>
    <t>44,85Х4,32</t>
  </si>
  <si>
    <t>432:100</t>
  </si>
  <si>
    <t>0,02.(432):100</t>
  </si>
  <si>
    <t>0,2Х4,32</t>
  </si>
  <si>
    <t>0,01Х4,32</t>
  </si>
  <si>
    <t>0,0375Х4,32</t>
  </si>
  <si>
    <t>18,768Х4,32</t>
  </si>
  <si>
    <t>8,5.(432)</t>
  </si>
  <si>
    <t>0,013.(432):100</t>
  </si>
  <si>
    <t>0,85Х4,32</t>
  </si>
  <si>
    <t>0,51Х4,32</t>
  </si>
  <si>
    <t>0,21Х4,32</t>
  </si>
  <si>
    <t>0,7Х4,32</t>
  </si>
  <si>
    <t>1,163Х4,32</t>
  </si>
  <si>
    <t>37,364Х4,32</t>
  </si>
  <si>
    <t>0,58Х432</t>
  </si>
  <si>
    <t>Затраты труда рабочих-строителей (1,6:1)</t>
  </si>
  <si>
    <t>432</t>
  </si>
  <si>
    <t>РАЗДЕЛ 4. Подсобные помещения</t>
  </si>
  <si>
    <t>0,063.(133):100</t>
  </si>
  <si>
    <t>0,31Х1,33</t>
  </si>
  <si>
    <t>0,84Х1,33</t>
  </si>
  <si>
    <t>0,051Х1,33</t>
  </si>
  <si>
    <t>0,063Х1,33</t>
  </si>
  <si>
    <t>0,02Х1,33</t>
  </si>
  <si>
    <t>0,15Х1,33</t>
  </si>
  <si>
    <t>0,2125Х1,33</t>
  </si>
  <si>
    <t>44,85Х1,33</t>
  </si>
  <si>
    <t>133:100</t>
  </si>
  <si>
    <t>0,02.(133):100</t>
  </si>
  <si>
    <t>0,2Х1,33</t>
  </si>
  <si>
    <t>0,01Х1,33</t>
  </si>
  <si>
    <t>0,0375Х1,33</t>
  </si>
  <si>
    <t>18,768Х1,33</t>
  </si>
  <si>
    <t>8,5.(133)</t>
  </si>
  <si>
    <t>0,013.(133):100</t>
  </si>
  <si>
    <t>0,85Х1,33</t>
  </si>
  <si>
    <t>0,51Х1,33</t>
  </si>
  <si>
    <t>0,21Х1,33</t>
  </si>
  <si>
    <t>0,7Х1,33</t>
  </si>
  <si>
    <t>1,163Х1,33</t>
  </si>
  <si>
    <t>37,364Х1,33</t>
  </si>
  <si>
    <t>0,58Х133</t>
  </si>
  <si>
    <t>0,025.118:100</t>
  </si>
  <si>
    <t>0,054Х1,18</t>
  </si>
  <si>
    <t>0,31Х1,18</t>
  </si>
  <si>
    <t>0,025Х1,18</t>
  </si>
  <si>
    <t>0,84Х1,18</t>
  </si>
  <si>
    <t>0,0116Х1,18</t>
  </si>
  <si>
    <t>0,0024Х1,18</t>
  </si>
  <si>
    <t>0,02Х1,18</t>
  </si>
  <si>
    <t>0,11Х1,18</t>
  </si>
  <si>
    <t>0,1625Х1,18</t>
  </si>
  <si>
    <t>53,705Х1,18</t>
  </si>
  <si>
    <t>118:100</t>
  </si>
  <si>
    <t>101Х1,26</t>
  </si>
  <si>
    <t>0,0003Х1,26</t>
  </si>
  <si>
    <t>0,01Х1,26</t>
  </si>
  <si>
    <t>0,08Х1,26</t>
  </si>
  <si>
    <t>0,1125Х1,26</t>
  </si>
  <si>
    <t>8,832Х1,26</t>
  </si>
  <si>
    <t>126:100</t>
  </si>
  <si>
    <t>3,71Х1,18</t>
  </si>
  <si>
    <t>0,0262Х1,18</t>
  </si>
  <si>
    <t>0,76Х1,18</t>
  </si>
  <si>
    <t>1,1Х1,18</t>
  </si>
  <si>
    <t>2,7Х1,18</t>
  </si>
  <si>
    <t>2,325Х1,18</t>
  </si>
  <si>
    <t>69,115Х1,18</t>
  </si>
  <si>
    <t>4,9Х1,18</t>
  </si>
  <si>
    <t>0,0235Х1,18</t>
  </si>
  <si>
    <t>1Х1,18</t>
  </si>
  <si>
    <t>1,45Х1,18</t>
  </si>
  <si>
    <t>3,063Х1,18</t>
  </si>
  <si>
    <t>79,396Х1,18</t>
  </si>
  <si>
    <t>0,82Х1,18</t>
  </si>
  <si>
    <t>21Х1,18</t>
  </si>
  <si>
    <t>0,18Х1,18</t>
  </si>
  <si>
    <t>0,26Х1,18</t>
  </si>
  <si>
    <t>0,55Х1,18</t>
  </si>
  <si>
    <t>37,03Х1,18</t>
  </si>
  <si>
    <t>0,47Х1,18</t>
  </si>
  <si>
    <t>0,13Х1,18</t>
  </si>
  <si>
    <t>11,39Х1,18</t>
  </si>
  <si>
    <t>0,11Х0,52</t>
  </si>
  <si>
    <t>3,77Х0,52</t>
  </si>
  <si>
    <t>52:100</t>
  </si>
  <si>
    <t>РАЗДЕЛ 3. Спортивный зал</t>
  </si>
  <si>
    <t>0,53Х4</t>
  </si>
  <si>
    <t>1Х4</t>
  </si>
  <si>
    <t>Решетки жалюзийные</t>
  </si>
  <si>
    <t>0,00011Х4</t>
  </si>
  <si>
    <t>0,0003Х4</t>
  </si>
  <si>
    <t>0,00043Х4</t>
  </si>
  <si>
    <t>0,0105Х4</t>
  </si>
  <si>
    <t>0,105Х4</t>
  </si>
  <si>
    <t>0,013125Х4</t>
  </si>
  <si>
    <t>1,292Х4</t>
  </si>
  <si>
    <t>0,00084Х0,65</t>
  </si>
  <si>
    <t>7,58Х0,65</t>
  </si>
  <si>
    <t>100Х0,65</t>
  </si>
  <si>
    <t>Воздуховоды металлические</t>
  </si>
  <si>
    <t>0,00039Х0,65</t>
  </si>
  <si>
    <t>0,00513Х0,65</t>
  </si>
  <si>
    <t>11Х0,65</t>
  </si>
  <si>
    <t>0,546Х0,65</t>
  </si>
  <si>
    <t>1,396Х0,65</t>
  </si>
  <si>
    <t>0,357Х0,65</t>
  </si>
  <si>
    <t>0,3675Х0,65</t>
  </si>
  <si>
    <t>1,142Х0,65</t>
  </si>
  <si>
    <t>147,315Х0,65</t>
  </si>
  <si>
    <t>65:100</t>
  </si>
  <si>
    <t>0,0021Х1</t>
  </si>
  <si>
    <t>0,105Х1</t>
  </si>
  <si>
    <t>2,457Х1</t>
  </si>
  <si>
    <t>0,0735Х1</t>
  </si>
  <si>
    <t>0,223125Х1</t>
  </si>
  <si>
    <t>11,302Х1</t>
  </si>
  <si>
    <t>(68).1,02</t>
  </si>
  <si>
    <t>(68).12</t>
  </si>
  <si>
    <t>0,013.(68):100</t>
  </si>
  <si>
    <t>102Х0,68</t>
  </si>
  <si>
    <t>Плиты керамогранитные 400х400 мм</t>
  </si>
  <si>
    <t>0,013Х0,68</t>
  </si>
  <si>
    <t>0,01Х0,68</t>
  </si>
  <si>
    <t>1,2Х0,68</t>
  </si>
  <si>
    <t>0,44Х0,68</t>
  </si>
  <si>
    <t>1,69Х0,68</t>
  </si>
  <si>
    <t>2,163Х0,68</t>
  </si>
  <si>
    <t>356,983Х0,68</t>
  </si>
  <si>
    <t>5,2Х0,68</t>
  </si>
  <si>
    <t>1,44Х0,68</t>
  </si>
  <si>
    <t>69,87Х0,68</t>
  </si>
  <si>
    <t>0,375.198:100</t>
  </si>
  <si>
    <t>0,05.198:100</t>
  </si>
  <si>
    <t>0,5Х1,98</t>
  </si>
  <si>
    <t>100Х1,98</t>
  </si>
  <si>
    <t>0,05Х1,98</t>
  </si>
  <si>
    <t>0,375Х1,98</t>
  </si>
  <si>
    <t>0,085Х1,98</t>
  </si>
  <si>
    <t>0,27Х1,98</t>
  </si>
  <si>
    <t>1,3Х1,98</t>
  </si>
  <si>
    <t>0,08Х1,98</t>
  </si>
  <si>
    <t>2,063Х1,98</t>
  </si>
  <si>
    <t>132,549Х1,98</t>
  </si>
  <si>
    <t>198:100</t>
  </si>
  <si>
    <t>4,41Х1,2</t>
  </si>
  <si>
    <t>0,35Х1,2</t>
  </si>
  <si>
    <t>1,64Х1,2</t>
  </si>
  <si>
    <t>3,28Х1,2</t>
  </si>
  <si>
    <t>74,3Х1,2</t>
  </si>
  <si>
    <t>0,283Х0,78</t>
  </si>
  <si>
    <t>26,9Х0,78</t>
  </si>
  <si>
    <t>РАЗДЕЛ 2. Кухня</t>
  </si>
  <si>
    <t>0,063.312:100</t>
  </si>
  <si>
    <t>0,31Х3,12</t>
  </si>
  <si>
    <t>0,84Х3,12</t>
  </si>
  <si>
    <t>0,055Х3,12</t>
  </si>
  <si>
    <t>0,063Х3,12</t>
  </si>
  <si>
    <t>0,02Х3,12</t>
  </si>
  <si>
    <t>0,16Х3,12</t>
  </si>
  <si>
    <t>0,225Х3,12</t>
  </si>
  <si>
    <t>56,35Х3,12</t>
  </si>
  <si>
    <t>312:100</t>
  </si>
  <si>
    <t>0,02.312:100</t>
  </si>
  <si>
    <t>0,2Х3,12</t>
  </si>
  <si>
    <t>0,01Х3,12</t>
  </si>
  <si>
    <t>0,03Х3,12</t>
  </si>
  <si>
    <t>0,05Х3,12</t>
  </si>
  <si>
    <t>23,023Х3,12</t>
  </si>
  <si>
    <t>9,01.312</t>
  </si>
  <si>
    <t>0,013.312:100</t>
  </si>
  <si>
    <t>0,901Х3,12</t>
  </si>
  <si>
    <t>0,54Х3,12</t>
  </si>
  <si>
    <t>0,22Х3,12</t>
  </si>
  <si>
    <t>0,75Х3,12</t>
  </si>
  <si>
    <t>1,238Х3,12</t>
  </si>
  <si>
    <t>43,401Х3,12</t>
  </si>
  <si>
    <t>0,375.112:100</t>
  </si>
  <si>
    <t>0,05.112:100</t>
  </si>
  <si>
    <t>0,5Х1,12</t>
  </si>
  <si>
    <t>100Х1,12</t>
  </si>
  <si>
    <t>0,05Х1,12</t>
  </si>
  <si>
    <t>0,375Х1,12</t>
  </si>
  <si>
    <t>0,085Х1,12</t>
  </si>
  <si>
    <t>0,27Х1,12</t>
  </si>
  <si>
    <t>1,3Х1,12</t>
  </si>
  <si>
    <t>0,08Х1,12</t>
  </si>
  <si>
    <t>2,063Х1,12</t>
  </si>
  <si>
    <t>132,549Х1,12</t>
  </si>
  <si>
    <t>112:100</t>
  </si>
  <si>
    <t>(108).1,02</t>
  </si>
  <si>
    <t>(108).12</t>
  </si>
  <si>
    <t>0,021Х1,08</t>
  </si>
  <si>
    <t>0,01Х1,08</t>
  </si>
  <si>
    <t>102Х1,08</t>
  </si>
  <si>
    <t>1,2Х1,08</t>
  </si>
  <si>
    <t>0,45Х1,08</t>
  </si>
  <si>
    <t>1,69Х1,08</t>
  </si>
  <si>
    <t>0,13Х1,08</t>
  </si>
  <si>
    <t>0,34Х1,08</t>
  </si>
  <si>
    <t>2,862Х1,08</t>
  </si>
  <si>
    <t>434,896Х1,08</t>
  </si>
  <si>
    <t>108:100</t>
  </si>
  <si>
    <t>0,02Х0,52</t>
  </si>
  <si>
    <t>0,15Х0,52</t>
  </si>
  <si>
    <t>0,1Х0,52</t>
  </si>
  <si>
    <t>0,38Х0,52</t>
  </si>
  <si>
    <t>2,21Х0,52</t>
  </si>
  <si>
    <t>5,8Х0,52</t>
  </si>
  <si>
    <t>3,237Х0,52</t>
  </si>
  <si>
    <t>47,725Х0,52</t>
  </si>
  <si>
    <t>0,58Х312</t>
  </si>
  <si>
    <t>3,14Х1,12</t>
  </si>
  <si>
    <t>28Х1,12</t>
  </si>
  <si>
    <t>3,63Х0,64</t>
  </si>
  <si>
    <t>0,3Х0,64</t>
  </si>
  <si>
    <t>29,53Х0,64</t>
  </si>
  <si>
    <t>64:100</t>
  </si>
  <si>
    <t>783.1,01</t>
  </si>
  <si>
    <t>0,263Х7,83</t>
  </si>
  <si>
    <t>101Х7,83</t>
  </si>
  <si>
    <t>Плинтуса для полов пластиковые</t>
  </si>
  <si>
    <t>0,08Х7,83</t>
  </si>
  <si>
    <t>0,4Х7,83</t>
  </si>
  <si>
    <t>0,07Х7,83</t>
  </si>
  <si>
    <t>2,63Х7,83</t>
  </si>
  <si>
    <t>0,005Х7,83</t>
  </si>
  <si>
    <t>0,03Х7,83</t>
  </si>
  <si>
    <t>0,05Х7,83</t>
  </si>
  <si>
    <t>7,682Х7,83</t>
  </si>
  <si>
    <t>783:100</t>
  </si>
  <si>
    <t>102,5.663,2:100</t>
  </si>
  <si>
    <t>102,5Х6,632</t>
  </si>
  <si>
    <t>10,5Х6,632</t>
  </si>
  <si>
    <t>0,1Х6,632</t>
  </si>
  <si>
    <t>0,125Х6,632</t>
  </si>
  <si>
    <t>25,933Х6,632</t>
  </si>
  <si>
    <t>663,2:100</t>
  </si>
  <si>
    <t>0,04.157,8:100</t>
  </si>
  <si>
    <t>0,01.157,8:100</t>
  </si>
  <si>
    <t>10,2Х1,578</t>
  </si>
  <si>
    <t>Плиты керамогранитные</t>
  </si>
  <si>
    <t>0,01Х1,578</t>
  </si>
  <si>
    <t>0,04Х1,578</t>
  </si>
  <si>
    <t>0,09Х1,578</t>
  </si>
  <si>
    <t>0,3Х1,578</t>
  </si>
  <si>
    <t>0,3875Х1,578</t>
  </si>
  <si>
    <t>33,821Х1,578</t>
  </si>
  <si>
    <t>157,8:100</t>
  </si>
  <si>
    <t>(98).1,02</t>
  </si>
  <si>
    <t>(98).12</t>
  </si>
  <si>
    <t>0,013.(98):100</t>
  </si>
  <si>
    <t>102Х0,98</t>
  </si>
  <si>
    <t>0,013Х0,98</t>
  </si>
  <si>
    <t>0,01Х0,98</t>
  </si>
  <si>
    <t>1,2Х0,98</t>
  </si>
  <si>
    <t>0,44Х0,98</t>
  </si>
  <si>
    <t>1,69Х0,98</t>
  </si>
  <si>
    <t>0,02Х0,98</t>
  </si>
  <si>
    <t>2,163Х0,98</t>
  </si>
  <si>
    <t>356,983Х0,98</t>
  </si>
  <si>
    <t>98:100</t>
  </si>
  <si>
    <t>(0,51.2).(573):100</t>
  </si>
  <si>
    <t>0,51Х5,73</t>
  </si>
  <si>
    <t>Раствор готовый кладочный тяжелый цементный</t>
  </si>
  <si>
    <t>0,21Х5,73</t>
  </si>
  <si>
    <t>2Х5,73</t>
  </si>
  <si>
    <t>0,2625Х5,73</t>
  </si>
  <si>
    <t>0,506Х5,73</t>
  </si>
  <si>
    <t>573:100</t>
  </si>
  <si>
    <t>2,04.(573):100</t>
  </si>
  <si>
    <t>2,04Х5,73</t>
  </si>
  <si>
    <t>3,5Х5,73</t>
  </si>
  <si>
    <t>1,27Х5,73</t>
  </si>
  <si>
    <t>7,82Х5,73</t>
  </si>
  <si>
    <t>1,587Х5,73</t>
  </si>
  <si>
    <t>40,94Х5,73</t>
  </si>
  <si>
    <t>2,8Х6,63</t>
  </si>
  <si>
    <t>1,76Х6,63</t>
  </si>
  <si>
    <t>46,01Х6,63</t>
  </si>
  <si>
    <t>663:100</t>
  </si>
  <si>
    <t>678.1,12:100</t>
  </si>
  <si>
    <t>0,01Х6,78</t>
  </si>
  <si>
    <t>0,002Х6,78</t>
  </si>
  <si>
    <t>0,0054Х6,78</t>
  </si>
  <si>
    <t>1,12Х6,78</t>
  </si>
  <si>
    <t>Обои</t>
  </si>
  <si>
    <t>0,0071Х6,78</t>
  </si>
  <si>
    <t>0,0004Х6,78</t>
  </si>
  <si>
    <t>0,025Х6,78</t>
  </si>
  <si>
    <t>66,47Х6,78</t>
  </si>
  <si>
    <t>678:100</t>
  </si>
  <si>
    <t>0,063.(1334,8):100</t>
  </si>
  <si>
    <t>0,31Х13,348</t>
  </si>
  <si>
    <t>0,84Х13,348</t>
  </si>
  <si>
    <t>0,051Х13,348</t>
  </si>
  <si>
    <t>0,063Х13,348</t>
  </si>
  <si>
    <t>0,02Х13,348</t>
  </si>
  <si>
    <t>0,15Х13,348</t>
  </si>
  <si>
    <t>0,2125Х13,348</t>
  </si>
  <si>
    <t>44,85Х13,348</t>
  </si>
  <si>
    <t>1334,8:100</t>
  </si>
  <si>
    <t>0,02.(1334,8):100</t>
  </si>
  <si>
    <t>0,2Х13,348</t>
  </si>
  <si>
    <t>0,01Х13,348</t>
  </si>
  <si>
    <t>0,0375Х13,348</t>
  </si>
  <si>
    <t>18,768Х13,348</t>
  </si>
  <si>
    <t>8,5.(1334,8)</t>
  </si>
  <si>
    <t>0,013.(1334,8):100</t>
  </si>
  <si>
    <t>0,85Х13,348</t>
  </si>
  <si>
    <t>0,51Х13,348</t>
  </si>
  <si>
    <t>0,21Х13,348</t>
  </si>
  <si>
    <t>0,7Х13,348</t>
  </si>
  <si>
    <t>1,163Х13,348</t>
  </si>
  <si>
    <t>37,364Х13,348</t>
  </si>
  <si>
    <t>0,03Х6,78</t>
  </si>
  <si>
    <t>10,4Х6,78</t>
  </si>
  <si>
    <t>0,58Х1326</t>
  </si>
  <si>
    <t>1326</t>
  </si>
  <si>
    <t>0,283Х13,26</t>
  </si>
  <si>
    <t>26,9Х13,26</t>
  </si>
  <si>
    <t>1326:100</t>
  </si>
  <si>
    <t>0,063.30,5:100</t>
  </si>
  <si>
    <t>0,31Х0,305</t>
  </si>
  <si>
    <t>0,84Х0,305</t>
  </si>
  <si>
    <t>0,051Х0,305</t>
  </si>
  <si>
    <t>0,063Х0,305</t>
  </si>
  <si>
    <t>0,02Х0,305</t>
  </si>
  <si>
    <t>0,15Х0,305</t>
  </si>
  <si>
    <t>0,2125Х0,305</t>
  </si>
  <si>
    <t>44,85Х0,305</t>
  </si>
  <si>
    <t>30,5:100</t>
  </si>
  <si>
    <t>0,02.30,5:100</t>
  </si>
  <si>
    <t>0,2Х0,305</t>
  </si>
  <si>
    <t>0,01Х0,305</t>
  </si>
  <si>
    <t>0,0375Х0,305</t>
  </si>
  <si>
    <t>18,768Х0,305</t>
  </si>
  <si>
    <t>(1,23.10).30,5</t>
  </si>
  <si>
    <t>0,123Х0,305</t>
  </si>
  <si>
    <t>0,074Х0,305</t>
  </si>
  <si>
    <t>0,03Х0,305</t>
  </si>
  <si>
    <t>0,1Х0,305</t>
  </si>
  <si>
    <t>0,002Х0,305</t>
  </si>
  <si>
    <t>0,1625Х0,305</t>
  </si>
  <si>
    <t>9,453Х0,305</t>
  </si>
  <si>
    <t>12,3.30,5</t>
  </si>
  <si>
    <t>0,013.30,5:100</t>
  </si>
  <si>
    <t>1,23Х0,305</t>
  </si>
  <si>
    <t>0,74Х0,305</t>
  </si>
  <si>
    <t>0,3Х0,305</t>
  </si>
  <si>
    <t>1,02Х0,305</t>
  </si>
  <si>
    <t>1,675Х0,305</t>
  </si>
  <si>
    <t>96,22Х0,305</t>
  </si>
  <si>
    <t>0,00007Х22</t>
  </si>
  <si>
    <t>1Х22</t>
  </si>
  <si>
    <t>Доводчики дверные</t>
  </si>
  <si>
    <t>0,08Х22</t>
  </si>
  <si>
    <t>0,26Х22</t>
  </si>
  <si>
    <t>1,276Х22</t>
  </si>
  <si>
    <t>35,67</t>
  </si>
  <si>
    <t>0,0001Х35,67</t>
  </si>
  <si>
    <t>1Х35,67</t>
  </si>
  <si>
    <t>0,1Х35,67</t>
  </si>
  <si>
    <t>0,003Х35,67</t>
  </si>
  <si>
    <t>0,17Х35,67</t>
  </si>
  <si>
    <t>0,4Х35,67</t>
  </si>
  <si>
    <t>0,2125Х35,67</t>
  </si>
  <si>
    <t>2,76Х35,67</t>
  </si>
  <si>
    <t>7,74Х0,4931</t>
  </si>
  <si>
    <t>91,15Х0,4931</t>
  </si>
  <si>
    <t>49,31:100</t>
  </si>
  <si>
    <t>0,16Х289</t>
  </si>
  <si>
    <t>0,66Х289</t>
  </si>
  <si>
    <t>2,1Х289</t>
  </si>
  <si>
    <t>1,782Х289</t>
  </si>
  <si>
    <t>1931</t>
  </si>
  <si>
    <t>103Х19,31</t>
  </si>
  <si>
    <t>Материал гидроветрозащитный</t>
  </si>
  <si>
    <t>20,98Х19,31</t>
  </si>
  <si>
    <t>26,225Х19,31</t>
  </si>
  <si>
    <t>278,898Х19,31</t>
  </si>
  <si>
    <t>1931:100</t>
  </si>
  <si>
    <t>0,009Х22,2</t>
  </si>
  <si>
    <t>3,4Х22,2</t>
  </si>
  <si>
    <t>0,035Х22,2</t>
  </si>
  <si>
    <t>0,07Х22,2</t>
  </si>
  <si>
    <t>0,0875Х22,2</t>
  </si>
  <si>
    <t>50,025Х22,2</t>
  </si>
  <si>
    <t>2220:100</t>
  </si>
  <si>
    <t>19,3Х3,34</t>
  </si>
  <si>
    <t>1,53Х3,34</t>
  </si>
  <si>
    <t>7,14Х3,34</t>
  </si>
  <si>
    <t>14,28Х3,34</t>
  </si>
  <si>
    <t>532,3Х3,34</t>
  </si>
  <si>
    <t>334:100</t>
  </si>
  <si>
    <t>РАЗДЕЛ 1. Учебный корпус</t>
  </si>
  <si>
    <r>
      <t xml:space="preserve">Экспертиза  сметной документации                       </t>
    </r>
    <r>
      <rPr>
        <sz val="8"/>
        <color rgb="FFFF0000"/>
        <rFont val="Arial Narrow"/>
        <family val="2"/>
        <charset val="204"/>
      </rPr>
      <t>Цена.34200:6</t>
    </r>
  </si>
  <si>
    <t>Раздел 8. Погрузка и вывоз строительного мусора</t>
  </si>
  <si>
    <t>Раздел 7. Видеонаблюдение</t>
  </si>
  <si>
    <t>(133,12)</t>
  </si>
  <si>
    <t>585,72</t>
  </si>
  <si>
    <t>628</t>
  </si>
  <si>
    <t>(159,84)</t>
  </si>
  <si>
    <t>1598,21</t>
  </si>
  <si>
    <t>19700</t>
  </si>
  <si>
    <t>(1950,27)</t>
  </si>
  <si>
    <t>17402,70</t>
  </si>
  <si>
    <t>20328</t>
  </si>
  <si>
    <t>(183,48)</t>
  </si>
  <si>
    <t>4238,45</t>
  </si>
  <si>
    <t>(2243,23)</t>
  </si>
  <si>
    <t>19586,63</t>
  </si>
  <si>
    <t>РАЗДЕЛ 8. Погрузка и вывоз строительного мусора</t>
  </si>
  <si>
    <t>РАЗДЕЛ 7. Видеонаблюдение</t>
  </si>
  <si>
    <t>Объект</t>
  </si>
  <si>
    <t>Составил                                                                                     Байхуватов А.С</t>
  </si>
  <si>
    <t>Капитальный ремонт в здании МКОУ Прогимназия"СКАЗКА"</t>
  </si>
  <si>
    <t>МКОУ Прогимназия"СКАЗКА"</t>
  </si>
  <si>
    <t>МУП"ХПСБ"                                                               Умаева Т.С.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</si>
</sst>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\ mmm"/>
  </numFmts>
  <fonts count="120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9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2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color rgb="FF000080"/>
      <name val="Times New Roman Cyr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20"/>
      <name val="Arial Cyr"/>
      <charset val="204"/>
    </font>
    <font>
      <b/>
      <sz val="16"/>
      <name val="Arial Cyr"/>
      <charset val="204"/>
    </font>
    <font>
      <sz val="10"/>
      <name val="Arial Narrow"/>
      <family val="2"/>
    </font>
    <font>
      <sz val="10"/>
      <color rgb="FFFF0000"/>
      <name val="Arial Narrow"/>
      <family val="2"/>
    </font>
    <font>
      <i/>
      <sz val="10"/>
      <color rgb="FFFF0000"/>
      <name val="Arial Narrow"/>
      <family val="2"/>
    </font>
    <font>
      <b/>
      <sz val="10"/>
      <color indexed="17"/>
      <name val="Arial Narrow"/>
      <family val="2"/>
    </font>
    <font>
      <sz val="10"/>
      <color indexed="9"/>
      <name val="Arial Narrow"/>
      <family val="2"/>
    </font>
    <font>
      <vertAlign val="superscript"/>
      <sz val="10"/>
      <name val="Arial Narrow"/>
      <family val="2"/>
    </font>
    <font>
      <sz val="10"/>
      <color indexed="10"/>
      <name val="Arial Narrow"/>
      <family val="2"/>
    </font>
    <font>
      <sz val="9"/>
      <color indexed="10"/>
      <name val="Arial Narrow"/>
      <family val="2"/>
    </font>
    <font>
      <sz val="10"/>
      <color indexed="18"/>
      <name val="Arial Narrow"/>
      <family val="2"/>
    </font>
    <font>
      <b/>
      <sz val="12"/>
      <color indexed="17"/>
      <name val="Arial Narrow"/>
      <family val="2"/>
    </font>
    <font>
      <sz val="10"/>
      <color indexed="17"/>
      <name val="Arial Narrow"/>
      <family val="2"/>
    </font>
    <font>
      <sz val="10"/>
      <color indexed="10"/>
      <name val="Arial Narrow"/>
      <family val="2"/>
      <charset val="204"/>
    </font>
    <font>
      <i/>
      <sz val="12"/>
      <color indexed="17"/>
      <name val="Arial Narrow"/>
      <family val="2"/>
    </font>
    <font>
      <i/>
      <sz val="10"/>
      <name val="Arial Narrow"/>
      <family val="2"/>
    </font>
    <font>
      <b/>
      <sz val="16"/>
      <name val="Arial Narrow"/>
      <family val="2"/>
    </font>
    <font>
      <b/>
      <sz val="10"/>
      <color indexed="10"/>
      <name val="Arial Cyr"/>
      <charset val="204"/>
    </font>
    <font>
      <sz val="10"/>
      <name val="Courier New"/>
      <family val="3"/>
    </font>
    <font>
      <b/>
      <sz val="10"/>
      <color indexed="10"/>
      <name val="Courier New"/>
      <family val="3"/>
    </font>
    <font>
      <sz val="9"/>
      <name val="Courier New"/>
      <family val="3"/>
    </font>
    <font>
      <b/>
      <sz val="9"/>
      <color indexed="10"/>
      <name val="Courier New"/>
      <family val="3"/>
    </font>
    <font>
      <sz val="9"/>
      <name val="Arial Narrow"/>
      <family val="2"/>
    </font>
    <font>
      <b/>
      <vertAlign val="superscript"/>
      <sz val="9"/>
      <color indexed="10"/>
      <name val="Courier New"/>
      <family val="3"/>
    </font>
    <font>
      <vertAlign val="superscript"/>
      <sz val="9"/>
      <name val="Courier New"/>
      <family val="3"/>
    </font>
    <font>
      <vertAlign val="superscript"/>
      <sz val="9"/>
      <name val="Arial Narrow"/>
      <family val="2"/>
    </font>
    <font>
      <sz val="10"/>
      <color indexed="10"/>
      <name val="Courier New"/>
      <family val="3"/>
    </font>
    <font>
      <i/>
      <sz val="8"/>
      <name val="Arial Narrow"/>
      <family val="2"/>
    </font>
    <font>
      <sz val="9"/>
      <color indexed="12"/>
      <name val="Arial Narrow"/>
      <family val="2"/>
    </font>
    <font>
      <b/>
      <sz val="9"/>
      <color indexed="10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7"/>
      <name val="Arial Narrow"/>
      <family val="2"/>
    </font>
    <font>
      <b/>
      <sz val="10"/>
      <name val="Courier New"/>
      <family val="3"/>
    </font>
    <font>
      <sz val="8"/>
      <name val="Arial Narrow"/>
      <family val="2"/>
    </font>
    <font>
      <b/>
      <sz val="12"/>
      <color indexed="12"/>
      <name val="Courier New"/>
      <family val="3"/>
    </font>
    <font>
      <sz val="9"/>
      <color indexed="14"/>
      <name val="Courier New"/>
      <family val="3"/>
      <charset val="204"/>
    </font>
    <font>
      <sz val="9"/>
      <color indexed="14"/>
      <name val="Courier New"/>
      <family val="3"/>
    </font>
    <font>
      <sz val="8"/>
      <color rgb="FFFF0000"/>
      <name val="Arial Narrow"/>
      <family val="2"/>
      <charset val="204"/>
    </font>
    <font>
      <b/>
      <sz val="9"/>
      <color indexed="12"/>
      <name val="Courier New"/>
      <family val="3"/>
    </font>
    <font>
      <sz val="12"/>
      <color indexed="10"/>
      <name val="Courier New"/>
      <family val="3"/>
    </font>
    <font>
      <b/>
      <u/>
      <sz val="9"/>
      <color indexed="12"/>
      <name val="Courier New"/>
      <family val="3"/>
    </font>
    <font>
      <sz val="8"/>
      <name val="Courier New"/>
      <family val="3"/>
    </font>
    <font>
      <b/>
      <u/>
      <sz val="9"/>
      <color indexed="10"/>
      <name val="Courier New"/>
      <family val="3"/>
    </font>
    <font>
      <sz val="9"/>
      <color rgb="FFFF0000"/>
      <name val="Arial Narrow"/>
      <family val="2"/>
      <charset val="204"/>
    </font>
    <font>
      <b/>
      <i/>
      <sz val="10"/>
      <name val="Arial Narrow"/>
      <family val="2"/>
    </font>
    <font>
      <i/>
      <sz val="10"/>
      <name val="Arial Narrow"/>
      <family val="2"/>
      <charset val="204"/>
    </font>
    <font>
      <b/>
      <u/>
      <sz val="11"/>
      <color indexed="10"/>
      <name val="Courier New"/>
      <family val="3"/>
    </font>
    <font>
      <sz val="9"/>
      <color rgb="FF002060"/>
      <name val="Arial Narrow"/>
      <family val="2"/>
    </font>
    <font>
      <sz val="9"/>
      <color indexed="10"/>
      <name val="Courier New"/>
      <family val="3"/>
    </font>
    <font>
      <sz val="9"/>
      <color indexed="8"/>
      <name val="Arial Narrow"/>
      <family val="2"/>
    </font>
    <font>
      <i/>
      <sz val="9"/>
      <name val="Arial Narrow"/>
      <family val="2"/>
    </font>
    <font>
      <b/>
      <sz val="10"/>
      <name val="Arial Narrow"/>
      <family val="2"/>
    </font>
    <font>
      <b/>
      <sz val="8"/>
      <color indexed="10"/>
      <name val="Courier New"/>
      <family val="3"/>
    </font>
    <font>
      <b/>
      <sz val="7"/>
      <color indexed="10"/>
      <name val="Courier New"/>
      <family val="3"/>
    </font>
    <font>
      <sz val="10"/>
      <color indexed="12"/>
      <name val="Arial Cyr"/>
      <family val="2"/>
      <charset val="204"/>
    </font>
    <font>
      <sz val="10"/>
      <color indexed="10"/>
      <name val="Arial Cyr"/>
      <family val="2"/>
      <charset val="204"/>
    </font>
    <font>
      <sz val="9"/>
      <color indexed="10"/>
      <name val="Courier New"/>
      <family val="3"/>
      <charset val="204"/>
    </font>
    <font>
      <b/>
      <sz val="11"/>
      <name val="Arial Narrow"/>
      <family val="2"/>
    </font>
    <font>
      <b/>
      <sz val="9"/>
      <color rgb="FFFF0000"/>
      <name val="Arial Narrow"/>
      <family val="2"/>
    </font>
    <font>
      <sz val="10"/>
      <name val="Courier New"/>
      <family val="3"/>
      <charset val="204"/>
    </font>
    <font>
      <sz val="9"/>
      <name val="Arial Narrow"/>
      <family val="2"/>
      <charset val="204"/>
    </font>
    <font>
      <b/>
      <sz val="9"/>
      <color rgb="FF000080"/>
      <name val="Times New Roman Cyr"/>
      <charset val="204"/>
    </font>
    <font>
      <sz val="11"/>
      <name val="Times New Roman Cyr"/>
      <family val="1"/>
      <charset val="204"/>
    </font>
    <font>
      <sz val="9"/>
      <color rgb="FF000080"/>
      <name val="Times New Roman Cyr"/>
      <charset val="204"/>
    </font>
    <font>
      <sz val="8"/>
      <name val="Arial"/>
      <family val="2"/>
      <charset val="204"/>
    </font>
    <font>
      <sz val="11"/>
      <name val="Times New Roman Cyr"/>
      <charset val="204"/>
    </font>
    <font>
      <u/>
      <sz val="10"/>
      <name val="Times New Roman Cyr"/>
      <family val="1"/>
      <charset val="204"/>
    </font>
    <font>
      <sz val="10"/>
      <color rgb="FFFF0000"/>
      <name val="Courier New"/>
      <family val="3"/>
    </font>
    <font>
      <sz val="9"/>
      <color rgb="FFFF0000"/>
      <name val="Arial Narrow"/>
      <family val="2"/>
    </font>
    <font>
      <sz val="10"/>
      <color rgb="FF333333"/>
      <name val="Times New Roman Cyr"/>
      <charset val="204"/>
    </font>
    <font>
      <b/>
      <sz val="9"/>
      <name val="Times New Roman Cyr"/>
      <charset val="204"/>
    </font>
    <font>
      <i/>
      <sz val="10"/>
      <color rgb="FF003300"/>
      <name val="Times New Roman Cyr"/>
      <charset val="204"/>
    </font>
    <font>
      <i/>
      <sz val="10"/>
      <color rgb="FF333333"/>
      <name val="Times New Roman Cyr"/>
      <charset val="204"/>
    </font>
    <font>
      <b/>
      <i/>
      <sz val="9"/>
      <color rgb="FF003300"/>
      <name val="Times New Roman Cyr"/>
      <charset val="204"/>
    </font>
    <font>
      <i/>
      <sz val="9"/>
      <color rgb="FF003300"/>
      <name val="Times New Roman Cyr"/>
      <charset val="204"/>
    </font>
    <font>
      <b/>
      <i/>
      <sz val="7.5"/>
      <name val="Times New Roman Cyr"/>
      <charset val="204"/>
    </font>
    <font>
      <sz val="10"/>
      <color rgb="FF000000"/>
      <name val="Times New Roman Cyr"/>
      <charset val="204"/>
    </font>
    <font>
      <i/>
      <sz val="7.5"/>
      <color rgb="FF000000"/>
      <name val="Times New Roman Cyr"/>
      <charset val="204"/>
    </font>
    <font>
      <i/>
      <sz val="10"/>
      <color rgb="FF000080"/>
      <name val="Times New Roman Cyr"/>
      <family val="1"/>
      <charset val="204"/>
    </font>
    <font>
      <sz val="8"/>
      <color rgb="FF969696"/>
      <name val="Times New Roman Cyr"/>
      <charset val="204"/>
    </font>
    <font>
      <b/>
      <sz val="11"/>
      <name val="Times New Roman Cyr"/>
      <family val="1"/>
      <charset val="204"/>
    </font>
    <font>
      <sz val="10"/>
      <color rgb="FF808080"/>
      <name val="Times New Roman Cyr"/>
      <charset val="204"/>
    </font>
    <font>
      <sz val="10"/>
      <color rgb="FF333333"/>
      <name val="Times New Roman Cyr"/>
      <family val="1"/>
      <charset val="204"/>
    </font>
    <font>
      <sz val="10"/>
      <color rgb="FF000080"/>
      <name val="Times New Roman Cyr"/>
      <family val="1"/>
      <charset val="204"/>
    </font>
    <font>
      <sz val="10"/>
      <name val="Times New Roman Cyr"/>
      <charset val="204"/>
    </font>
    <font>
      <b/>
      <sz val="10"/>
      <color rgb="FF333333"/>
      <name val="Times New Roman Cyr"/>
      <charset val="204"/>
    </font>
    <font>
      <sz val="10"/>
      <color rgb="FF003300"/>
      <name val="Times New Roman Cyr"/>
      <family val="1"/>
      <charset val="204"/>
    </font>
    <font>
      <sz val="9"/>
      <color rgb="FF000080"/>
      <name val="Times New Roman Cyr"/>
      <family val="1"/>
      <charset val="204"/>
    </font>
    <font>
      <sz val="9"/>
      <color rgb="FF003300"/>
      <name val="Times New Roman Cyr"/>
      <family val="1"/>
      <charset val="204"/>
    </font>
    <font>
      <sz val="10"/>
      <color rgb="FFFFFFFF"/>
      <name val="Times New Roman Cyr"/>
      <family val="1"/>
      <charset val="204"/>
    </font>
    <font>
      <sz val="9"/>
      <color rgb="FF808080"/>
      <name val="Times New Roman Cyr"/>
      <charset val="204"/>
    </font>
    <font>
      <b/>
      <sz val="9"/>
      <color rgb="FF969696"/>
      <name val="Times New Roman Cyr"/>
      <family val="1"/>
      <charset val="204"/>
    </font>
    <font>
      <sz val="9"/>
      <color rgb="FFC0C0C0"/>
      <name val="Times New Roman Cyr"/>
      <charset val="204"/>
    </font>
    <font>
      <sz val="9"/>
      <name val="Times New Roman Cyr"/>
      <charset val="204"/>
    </font>
    <font>
      <i/>
      <sz val="9"/>
      <color rgb="FF808080"/>
      <name val="Times New Roman Cyr"/>
      <charset val="204"/>
    </font>
    <font>
      <sz val="9"/>
      <color rgb="FF333333"/>
      <name val="Times New Roman Cyr"/>
      <charset val="204"/>
    </font>
    <font>
      <sz val="9"/>
      <color rgb="FF808080"/>
      <name val="Times New Roman Cyr"/>
      <family val="1"/>
      <charset val="204"/>
    </font>
    <font>
      <b/>
      <sz val="9"/>
      <color rgb="FF80808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9"/>
      <color rgb="FFFFFFFF"/>
      <name val="Times New Roman Cyr"/>
      <family val="1"/>
      <charset val="204"/>
    </font>
    <font>
      <sz val="9"/>
      <color rgb="FFFFFFFF"/>
      <name val="Times New Roman Cyr"/>
      <family val="1"/>
      <charset val="204"/>
    </font>
    <font>
      <sz val="9"/>
      <color rgb="FF333333"/>
      <name val="Times New Roman Cyr"/>
      <family val="1"/>
      <charset val="204"/>
    </font>
    <font>
      <sz val="10"/>
      <color rgb="FF808080"/>
      <name val="Times New Roman Cyr"/>
      <family val="1"/>
      <charset val="204"/>
    </font>
    <font>
      <b/>
      <sz val="11"/>
      <name val="Times New Roman Cyr"/>
      <charset val="204"/>
    </font>
    <font>
      <sz val="12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FF"/>
        <bgColor rgb="FFCCFFCC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CCFFFF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/>
      <top style="hair">
        <color rgb="FFC0C0C0"/>
      </top>
      <bottom/>
      <diagonal/>
    </border>
    <border>
      <left/>
      <right/>
      <top/>
      <bottom style="hair">
        <color rgb="FFC0C0C0"/>
      </bottom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/>
      <right style="hair">
        <color rgb="FFCCCCCC"/>
      </right>
      <top style="thin">
        <color rgb="FFC0C0C0"/>
      </top>
      <bottom style="hair">
        <color rgb="FFCCCCCC"/>
      </bottom>
      <diagonal/>
    </border>
    <border>
      <left/>
      <right/>
      <top style="thin">
        <color rgb="FFC0C0C0"/>
      </top>
      <bottom style="hair">
        <color rgb="FFCCCCCC"/>
      </bottom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CCCCCC"/>
      </right>
      <top style="hair">
        <color rgb="FF000000"/>
      </top>
      <bottom style="hair">
        <color rgb="FFCCCCCC"/>
      </bottom>
      <diagonal/>
    </border>
    <border>
      <left/>
      <right style="hair">
        <color rgb="FFCCCCCC"/>
      </right>
      <top style="hair">
        <color rgb="FFCCCCCC"/>
      </top>
      <bottom style="double">
        <color rgb="FFCCCCCC"/>
      </bottom>
      <diagonal/>
    </border>
    <border>
      <left/>
      <right/>
      <top style="hair">
        <color rgb="FFCCCCCC"/>
      </top>
      <bottom style="double">
        <color rgb="FFCCCCCC"/>
      </bottom>
      <diagonal/>
    </border>
    <border>
      <left style="hair">
        <color rgb="FFCCCCCC"/>
      </left>
      <right/>
      <top style="hair">
        <color rgb="FFCCCCCC"/>
      </top>
      <bottom style="double">
        <color rgb="FFCCCCCC"/>
      </bottom>
      <diagonal/>
    </border>
    <border>
      <left/>
      <right style="hair">
        <color rgb="FFC0C0C0"/>
      </right>
      <top style="thin">
        <color indexed="64"/>
      </top>
      <bottom style="hair">
        <color rgb="FFCCCCCC"/>
      </bottom>
      <diagonal/>
    </border>
    <border>
      <left/>
      <right/>
      <top style="thin">
        <color indexed="64"/>
      </top>
      <bottom style="hair">
        <color rgb="FFCCCCCC"/>
      </bottom>
      <diagonal/>
    </border>
    <border>
      <left style="hair">
        <color rgb="FFC0C0C0"/>
      </left>
      <right/>
      <top style="thin">
        <color indexed="64"/>
      </top>
      <bottom style="hair">
        <color rgb="FFCCCCCC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CCCCCC"/>
      </top>
      <bottom style="hair">
        <color rgb="FFCCCCCC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0" fillId="0" borderId="0"/>
    <xf numFmtId="0" fontId="10" fillId="0" borderId="0"/>
  </cellStyleXfs>
  <cellXfs count="448">
    <xf numFmtId="0" fontId="0" fillId="0" borderId="0" xfId="0"/>
    <xf numFmtId="0" fontId="10" fillId="0" borderId="0" xfId="3"/>
    <xf numFmtId="49" fontId="10" fillId="0" borderId="0" xfId="3" applyNumberFormat="1"/>
    <xf numFmtId="0" fontId="11" fillId="0" borderId="0" xfId="3" applyFont="1" applyAlignment="1"/>
    <xf numFmtId="0" fontId="11" fillId="0" borderId="0" xfId="3" applyFont="1"/>
    <xf numFmtId="0" fontId="11" fillId="0" borderId="0" xfId="3" applyFont="1" applyAlignment="1">
      <alignment horizontal="left"/>
    </xf>
    <xf numFmtId="0" fontId="10" fillId="0" borderId="11" xfId="3" applyFont="1" applyBorder="1" applyAlignment="1"/>
    <xf numFmtId="0" fontId="10" fillId="0" borderId="12" xfId="3" applyFont="1" applyBorder="1" applyAlignment="1"/>
    <xf numFmtId="49" fontId="12" fillId="0" borderId="13" xfId="3" applyNumberFormat="1" applyFont="1" applyBorder="1" applyAlignment="1">
      <alignment horizontal="center"/>
    </xf>
    <xf numFmtId="0" fontId="10" fillId="0" borderId="14" xfId="3" applyFont="1" applyBorder="1" applyAlignment="1"/>
    <xf numFmtId="0" fontId="10" fillId="0" borderId="15" xfId="3" applyFont="1" applyBorder="1" applyAlignment="1"/>
    <xf numFmtId="49" fontId="10" fillId="0" borderId="15" xfId="3" applyNumberFormat="1" applyFont="1" applyBorder="1" applyAlignment="1">
      <alignment horizontal="center"/>
    </xf>
    <xf numFmtId="49" fontId="12" fillId="0" borderId="16" xfId="3" applyNumberFormat="1" applyFont="1" applyBorder="1" applyAlignment="1">
      <alignment horizontal="center"/>
    </xf>
    <xf numFmtId="0" fontId="13" fillId="0" borderId="0" xfId="3" applyFont="1"/>
    <xf numFmtId="0" fontId="12" fillId="0" borderId="17" xfId="3" applyFont="1" applyBorder="1" applyAlignment="1">
      <alignment wrapText="1"/>
    </xf>
    <xf numFmtId="0" fontId="12" fillId="0" borderId="18" xfId="3" applyFont="1" applyBorder="1" applyAlignment="1">
      <alignment horizontal="center" wrapText="1"/>
    </xf>
    <xf numFmtId="49" fontId="12" fillId="0" borderId="18" xfId="3" applyNumberFormat="1" applyFont="1" applyBorder="1" applyAlignment="1">
      <alignment wrapText="1"/>
    </xf>
    <xf numFmtId="0" fontId="12" fillId="0" borderId="19" xfId="3" applyFont="1" applyBorder="1" applyAlignment="1">
      <alignment wrapText="1"/>
    </xf>
    <xf numFmtId="0" fontId="14" fillId="0" borderId="0" xfId="3" applyFont="1"/>
    <xf numFmtId="0" fontId="14" fillId="0" borderId="0" xfId="3" applyFont="1" applyAlignment="1">
      <alignment horizontal="center"/>
    </xf>
    <xf numFmtId="0" fontId="15" fillId="0" borderId="0" xfId="3" applyFont="1" applyAlignment="1">
      <alignment horizontal="center"/>
    </xf>
    <xf numFmtId="0" fontId="10" fillId="0" borderId="0" xfId="4"/>
    <xf numFmtId="0" fontId="16" fillId="0" borderId="0" xfId="4" applyFont="1"/>
    <xf numFmtId="165" fontId="16" fillId="0" borderId="0" xfId="4" applyNumberFormat="1" applyFont="1"/>
    <xf numFmtId="0" fontId="17" fillId="0" borderId="0" xfId="4" applyFont="1"/>
    <xf numFmtId="0" fontId="16" fillId="0" borderId="0" xfId="4" applyFont="1" applyAlignment="1">
      <alignment horizontal="right"/>
    </xf>
    <xf numFmtId="2" fontId="16" fillId="0" borderId="0" xfId="4" applyNumberFormat="1" applyFont="1"/>
    <xf numFmtId="0" fontId="22" fillId="0" borderId="0" xfId="4" applyFont="1" applyAlignment="1">
      <alignment horizontal="left"/>
    </xf>
    <xf numFmtId="0" fontId="16" fillId="0" borderId="0" xfId="4" applyFont="1" applyAlignment="1">
      <alignment horizontal="left"/>
    </xf>
    <xf numFmtId="0" fontId="20" fillId="0" borderId="0" xfId="4" applyFont="1" applyAlignment="1">
      <alignment horizontal="left"/>
    </xf>
    <xf numFmtId="0" fontId="16" fillId="0" borderId="0" xfId="4" applyFont="1" applyAlignment="1">
      <alignment horizontal="center"/>
    </xf>
    <xf numFmtId="2" fontId="26" fillId="0" borderId="21" xfId="4" applyNumberFormat="1" applyFont="1" applyBorder="1" applyAlignment="1">
      <alignment horizontal="center"/>
    </xf>
    <xf numFmtId="0" fontId="16" fillId="0" borderId="0" xfId="4" applyFont="1" applyAlignment="1">
      <alignment horizontal="justify" vertical="top" wrapText="1"/>
    </xf>
    <xf numFmtId="0" fontId="26" fillId="0" borderId="0" xfId="4" applyFont="1" applyAlignment="1">
      <alignment horizontal="center" vertical="top" wrapText="1"/>
    </xf>
    <xf numFmtId="0" fontId="31" fillId="2" borderId="0" xfId="4" applyFont="1" applyFill="1"/>
    <xf numFmtId="2" fontId="31" fillId="0" borderId="0" xfId="4" applyNumberFormat="1" applyFont="1"/>
    <xf numFmtId="10" fontId="16" fillId="0" borderId="0" xfId="4" applyNumberFormat="1" applyFont="1" applyAlignment="1">
      <alignment horizontal="center"/>
    </xf>
    <xf numFmtId="0" fontId="32" fillId="0" borderId="0" xfId="4" applyFont="1"/>
    <xf numFmtId="0" fontId="33" fillId="2" borderId="0" xfId="4" applyFont="1" applyFill="1"/>
    <xf numFmtId="2" fontId="33" fillId="0" borderId="0" xfId="4" applyNumberFormat="1" applyFont="1"/>
    <xf numFmtId="0" fontId="34" fillId="0" borderId="0" xfId="4" applyFont="1"/>
    <xf numFmtId="0" fontId="35" fillId="2" borderId="0" xfId="4" applyFont="1" applyFill="1"/>
    <xf numFmtId="2" fontId="35" fillId="0" borderId="0" xfId="4" applyNumberFormat="1" applyFont="1"/>
    <xf numFmtId="0" fontId="36" fillId="0" borderId="0" xfId="4" applyFont="1" applyAlignment="1">
      <alignment horizontal="center"/>
    </xf>
    <xf numFmtId="10" fontId="36" fillId="0" borderId="0" xfId="4" applyNumberFormat="1" applyFont="1" applyAlignment="1">
      <alignment horizontal="center"/>
    </xf>
    <xf numFmtId="0" fontId="36" fillId="0" borderId="0" xfId="4" applyFont="1" applyAlignment="1">
      <alignment horizontal="left"/>
    </xf>
    <xf numFmtId="2" fontId="37" fillId="0" borderId="0" xfId="4" applyNumberFormat="1" applyFont="1" applyAlignment="1">
      <alignment horizontal="center" vertical="center" wrapText="1"/>
    </xf>
    <xf numFmtId="0" fontId="38" fillId="0" borderId="0" xfId="4" applyFont="1" applyAlignment="1">
      <alignment horizontal="center" vertical="center" wrapText="1"/>
    </xf>
    <xf numFmtId="0" fontId="36" fillId="0" borderId="0" xfId="4" applyFont="1"/>
    <xf numFmtId="0" fontId="39" fillId="0" borderId="0" xfId="4" applyFont="1" applyAlignment="1">
      <alignment horizontal="center" vertical="center" wrapText="1"/>
    </xf>
    <xf numFmtId="0" fontId="40" fillId="0" borderId="0" xfId="4" applyFont="1" applyBorder="1" applyAlignment="1">
      <alignment horizontal="center" vertical="center"/>
    </xf>
    <xf numFmtId="2" fontId="41" fillId="0" borderId="0" xfId="4" applyNumberFormat="1" applyFont="1" applyBorder="1" applyAlignment="1">
      <alignment horizontal="center" vertical="center" wrapText="1"/>
    </xf>
    <xf numFmtId="0" fontId="41" fillId="0" borderId="0" xfId="4" applyFont="1" applyBorder="1" applyAlignment="1">
      <alignment horizontal="center" vertical="center" wrapText="1"/>
    </xf>
    <xf numFmtId="2" fontId="36" fillId="0" borderId="0" xfId="4" applyNumberFormat="1" applyFont="1" applyAlignment="1">
      <alignment horizontal="center" vertical="center"/>
    </xf>
    <xf numFmtId="10" fontId="36" fillId="0" borderId="0" xfId="4" applyNumberFormat="1" applyFont="1" applyBorder="1" applyAlignment="1">
      <alignment horizontal="center" vertical="top" wrapText="1"/>
    </xf>
    <xf numFmtId="0" fontId="36" fillId="0" borderId="0" xfId="4" applyFont="1" applyBorder="1" applyAlignment="1">
      <alignment horizontal="left" vertical="top" wrapText="1"/>
    </xf>
    <xf numFmtId="2" fontId="35" fillId="0" borderId="0" xfId="4" applyNumberFormat="1" applyFont="1" applyAlignment="1">
      <alignment horizontal="center" vertical="top"/>
    </xf>
    <xf numFmtId="2" fontId="36" fillId="0" borderId="0" xfId="4" applyNumberFormat="1" applyFont="1" applyAlignment="1">
      <alignment horizontal="center" vertical="top"/>
    </xf>
    <xf numFmtId="2" fontId="36" fillId="0" borderId="0" xfId="4" applyNumberFormat="1" applyFont="1" applyAlignment="1">
      <alignment horizontal="center"/>
    </xf>
    <xf numFmtId="10" fontId="42" fillId="0" borderId="0" xfId="4" applyNumberFormat="1" applyFont="1" applyBorder="1" applyAlignment="1">
      <alignment horizontal="center" vertical="top" wrapText="1"/>
    </xf>
    <xf numFmtId="0" fontId="43" fillId="0" borderId="0" xfId="4" applyFont="1" applyBorder="1" applyAlignment="1">
      <alignment horizontal="center" vertical="top" wrapText="1"/>
    </xf>
    <xf numFmtId="2" fontId="44" fillId="0" borderId="22" xfId="4" applyNumberFormat="1" applyFont="1" applyBorder="1" applyAlignment="1">
      <alignment horizontal="center" vertical="center"/>
    </xf>
    <xf numFmtId="10" fontId="45" fillId="0" borderId="22" xfId="4" applyNumberFormat="1" applyFont="1" applyBorder="1" applyAlignment="1">
      <alignment horizontal="center" vertical="top" wrapText="1"/>
    </xf>
    <xf numFmtId="0" fontId="44" fillId="0" borderId="22" xfId="4" applyFont="1" applyBorder="1" applyAlignment="1">
      <alignment horizontal="left" vertical="top" wrapText="1"/>
    </xf>
    <xf numFmtId="0" fontId="36" fillId="0" borderId="0" xfId="4" applyFont="1" applyBorder="1" applyAlignment="1">
      <alignment horizontal="center" vertical="center"/>
    </xf>
    <xf numFmtId="0" fontId="35" fillId="2" borderId="0" xfId="4" applyFont="1" applyFill="1" applyAlignment="1">
      <alignment horizontal="left"/>
    </xf>
    <xf numFmtId="2" fontId="35" fillId="0" borderId="0" xfId="4" applyNumberFormat="1" applyFont="1" applyAlignment="1">
      <alignment horizontal="left" vertical="top"/>
    </xf>
    <xf numFmtId="2" fontId="42" fillId="0" borderId="0" xfId="4" applyNumberFormat="1" applyFont="1" applyBorder="1" applyAlignment="1">
      <alignment horizontal="center" vertical="top" wrapText="1"/>
    </xf>
    <xf numFmtId="0" fontId="46" fillId="0" borderId="0" xfId="4" applyFont="1" applyAlignment="1">
      <alignment horizontal="center" wrapText="1"/>
    </xf>
    <xf numFmtId="2" fontId="34" fillId="0" borderId="0" xfId="4" applyNumberFormat="1" applyFont="1"/>
    <xf numFmtId="2" fontId="36" fillId="0" borderId="0" xfId="4" applyNumberFormat="1" applyFont="1" applyBorder="1" applyAlignment="1">
      <alignment horizontal="center" vertical="center"/>
    </xf>
    <xf numFmtId="10" fontId="36" fillId="0" borderId="0" xfId="4" applyNumberFormat="1" applyFont="1" applyBorder="1" applyAlignment="1">
      <alignment horizontal="center" vertical="center" wrapText="1"/>
    </xf>
    <xf numFmtId="0" fontId="47" fillId="0" borderId="0" xfId="4" applyFont="1"/>
    <xf numFmtId="2" fontId="44" fillId="0" borderId="23" xfId="4" applyNumberFormat="1" applyFont="1" applyBorder="1" applyAlignment="1">
      <alignment horizontal="center" vertical="center"/>
    </xf>
    <xf numFmtId="10" fontId="44" fillId="0" borderId="23" xfId="4" applyNumberFormat="1" applyFont="1" applyBorder="1" applyAlignment="1">
      <alignment horizontal="center" vertical="center" wrapText="1"/>
    </xf>
    <xf numFmtId="0" fontId="44" fillId="0" borderId="23" xfId="4" applyFont="1" applyBorder="1" applyAlignment="1">
      <alignment horizontal="left" vertical="top" wrapText="1"/>
    </xf>
    <xf numFmtId="0" fontId="35" fillId="2" borderId="0" xfId="4" applyFont="1" applyFill="1" applyAlignment="1">
      <alignment horizontal="center" vertical="top"/>
    </xf>
    <xf numFmtId="2" fontId="36" fillId="0" borderId="0" xfId="4" applyNumberFormat="1" applyFont="1" applyBorder="1" applyAlignment="1">
      <alignment horizontal="center" vertical="top"/>
    </xf>
    <xf numFmtId="0" fontId="48" fillId="0" borderId="0" xfId="4" applyFont="1" applyAlignment="1">
      <alignment horizontal="center" vertical="top" wrapText="1"/>
    </xf>
    <xf numFmtId="0" fontId="36" fillId="0" borderId="0" xfId="4" applyFont="1" applyBorder="1" applyAlignment="1">
      <alignment horizontal="center" vertical="top"/>
    </xf>
    <xf numFmtId="0" fontId="49" fillId="0" borderId="0" xfId="4" applyFont="1" applyFill="1" applyBorder="1"/>
    <xf numFmtId="2" fontId="36" fillId="0" borderId="23" xfId="4" applyNumberFormat="1" applyFont="1" applyBorder="1" applyAlignment="1">
      <alignment horizontal="center" vertical="center"/>
    </xf>
    <xf numFmtId="10" fontId="36" fillId="0" borderId="23" xfId="4" applyNumberFormat="1" applyFont="1" applyBorder="1" applyAlignment="1">
      <alignment horizontal="center" vertical="center" wrapText="1"/>
    </xf>
    <xf numFmtId="0" fontId="36" fillId="0" borderId="23" xfId="4" applyFont="1" applyBorder="1" applyAlignment="1">
      <alignment horizontal="left" vertical="center" wrapText="1"/>
    </xf>
    <xf numFmtId="164" fontId="50" fillId="0" borderId="0" xfId="4" applyNumberFormat="1" applyFont="1" applyFill="1" applyBorder="1" applyAlignment="1">
      <alignment horizontal="center" vertical="top" wrapText="1"/>
    </xf>
    <xf numFmtId="0" fontId="34" fillId="0" borderId="0" xfId="4" applyFont="1" applyFill="1" applyBorder="1" applyAlignment="1">
      <alignment wrapText="1"/>
    </xf>
    <xf numFmtId="0" fontId="34" fillId="0" borderId="0" xfId="4" applyFont="1" applyFill="1" applyBorder="1" applyAlignment="1">
      <alignment horizontal="center" vertical="center" wrapText="1"/>
    </xf>
    <xf numFmtId="0" fontId="34" fillId="0" borderId="0" xfId="4" applyFont="1" applyFill="1" applyBorder="1"/>
    <xf numFmtId="164" fontId="51" fillId="0" borderId="0" xfId="4" applyNumberFormat="1" applyFont="1" applyFill="1" applyBorder="1"/>
    <xf numFmtId="2" fontId="51" fillId="0" borderId="0" xfId="4" applyNumberFormat="1" applyFont="1" applyFill="1" applyBorder="1" applyAlignment="1">
      <alignment horizontal="center" vertical="top" wrapText="1"/>
    </xf>
    <xf numFmtId="2" fontId="49" fillId="0" borderId="0" xfId="4" applyNumberFormat="1" applyFont="1" applyFill="1" applyBorder="1"/>
    <xf numFmtId="164" fontId="50" fillId="0" borderId="0" xfId="4" applyNumberFormat="1" applyFont="1" applyBorder="1" applyAlignment="1">
      <alignment horizontal="center" vertical="top" wrapText="1"/>
    </xf>
    <xf numFmtId="164" fontId="35" fillId="2" borderId="0" xfId="4" applyNumberFormat="1" applyFont="1" applyFill="1" applyAlignment="1">
      <alignment horizontal="center" vertical="top"/>
    </xf>
    <xf numFmtId="2" fontId="42" fillId="0" borderId="0" xfId="4" applyNumberFormat="1" applyFont="1" applyBorder="1" applyAlignment="1">
      <alignment horizontal="center" vertical="top"/>
    </xf>
    <xf numFmtId="164" fontId="53" fillId="0" borderId="0" xfId="4" applyNumberFormat="1" applyFont="1" applyFill="1" applyBorder="1"/>
    <xf numFmtId="0" fontId="54" fillId="0" borderId="0" xfId="4" applyFont="1" applyFill="1" applyBorder="1"/>
    <xf numFmtId="0" fontId="55" fillId="0" borderId="0" xfId="4" applyFont="1" applyFill="1" applyBorder="1"/>
    <xf numFmtId="164" fontId="35" fillId="0" borderId="0" xfId="4" applyNumberFormat="1" applyFont="1" applyFill="1" applyAlignment="1">
      <alignment horizontal="center" vertical="top"/>
    </xf>
    <xf numFmtId="0" fontId="56" fillId="0" borderId="0" xfId="4" applyFont="1"/>
    <xf numFmtId="0" fontId="56" fillId="0" borderId="0" xfId="4" applyFont="1" applyFill="1" applyBorder="1"/>
    <xf numFmtId="2" fontId="35" fillId="0" borderId="0" xfId="4" applyNumberFormat="1" applyFont="1" applyFill="1" applyBorder="1"/>
    <xf numFmtId="2" fontId="35" fillId="0" borderId="0" xfId="4" applyNumberFormat="1" applyFont="1" applyFill="1" applyBorder="1" applyAlignment="1">
      <alignment horizontal="center" wrapText="1"/>
    </xf>
    <xf numFmtId="0" fontId="57" fillId="0" borderId="0" xfId="4" applyFont="1"/>
    <xf numFmtId="0" fontId="48" fillId="0" borderId="0" xfId="4" applyFont="1" applyBorder="1" applyAlignment="1">
      <alignment horizontal="left" vertical="top" wrapText="1"/>
    </xf>
    <xf numFmtId="0" fontId="16" fillId="0" borderId="0" xfId="4" applyFont="1" applyFill="1" applyBorder="1" applyAlignment="1">
      <alignment horizontal="center" vertical="center" wrapText="1"/>
    </xf>
    <xf numFmtId="0" fontId="60" fillId="0" borderId="0" xfId="4" applyFont="1" applyFill="1" applyBorder="1" applyAlignment="1">
      <alignment horizontal="left" vertical="center" wrapText="1"/>
    </xf>
    <xf numFmtId="0" fontId="59" fillId="0" borderId="0" xfId="4" applyFont="1" applyFill="1" applyBorder="1" applyAlignment="1">
      <alignment horizontal="center" vertical="center" wrapText="1"/>
    </xf>
    <xf numFmtId="0" fontId="61" fillId="0" borderId="0" xfId="4" applyFont="1"/>
    <xf numFmtId="10" fontId="62" fillId="0" borderId="0" xfId="4" applyNumberFormat="1" applyFont="1" applyBorder="1" applyAlignment="1">
      <alignment horizontal="center" vertical="top" wrapText="1"/>
    </xf>
    <xf numFmtId="0" fontId="36" fillId="0" borderId="0" xfId="4" applyFont="1" applyAlignment="1">
      <alignment horizontal="center" vertical="top" wrapText="1"/>
    </xf>
    <xf numFmtId="164" fontId="63" fillId="0" borderId="0" xfId="4" applyNumberFormat="1" applyFont="1" applyAlignment="1">
      <alignment horizontal="center" vertical="top"/>
    </xf>
    <xf numFmtId="2" fontId="42" fillId="0" borderId="0" xfId="4" applyNumberFormat="1" applyFont="1" applyAlignment="1">
      <alignment horizontal="center" vertical="top"/>
    </xf>
    <xf numFmtId="10" fontId="64" fillId="0" borderId="0" xfId="4" applyNumberFormat="1" applyFont="1" applyBorder="1" applyAlignment="1">
      <alignment horizontal="center" vertical="top" wrapText="1"/>
    </xf>
    <xf numFmtId="164" fontId="35" fillId="0" borderId="0" xfId="4" applyNumberFormat="1" applyFont="1" applyAlignment="1">
      <alignment horizontal="center" vertical="top"/>
    </xf>
    <xf numFmtId="164" fontId="35" fillId="2" borderId="0" xfId="3" applyNumberFormat="1" applyFont="1" applyFill="1" applyAlignment="1">
      <alignment horizontal="center" vertical="top"/>
    </xf>
    <xf numFmtId="2" fontId="35" fillId="0" borderId="0" xfId="3" applyNumberFormat="1" applyFont="1" applyAlignment="1">
      <alignment horizontal="center" vertical="top"/>
    </xf>
    <xf numFmtId="0" fontId="34" fillId="0" borderId="0" xfId="3" applyFont="1"/>
    <xf numFmtId="2" fontId="36" fillId="0" borderId="0" xfId="3" applyNumberFormat="1" applyFont="1" applyAlignment="1">
      <alignment horizontal="center" vertical="top"/>
    </xf>
    <xf numFmtId="10" fontId="42" fillId="0" borderId="0" xfId="3" applyNumberFormat="1" applyFont="1" applyBorder="1" applyAlignment="1">
      <alignment horizontal="center" vertical="top" wrapText="1"/>
    </xf>
    <xf numFmtId="0" fontId="36" fillId="0" borderId="0" xfId="3" applyFont="1" applyBorder="1" applyAlignment="1">
      <alignment horizontal="left" vertical="top" wrapText="1"/>
    </xf>
    <xf numFmtId="0" fontId="48" fillId="0" borderId="0" xfId="3" applyFont="1" applyBorder="1" applyAlignment="1">
      <alignment horizontal="left" vertical="top" wrapText="1"/>
    </xf>
    <xf numFmtId="0" fontId="48" fillId="0" borderId="0" xfId="0" applyFont="1" applyBorder="1" applyAlignment="1">
      <alignment horizontal="left" vertical="top" wrapText="1"/>
    </xf>
    <xf numFmtId="0" fontId="65" fillId="0" borderId="0" xfId="4" applyFont="1" applyFill="1" applyBorder="1" applyAlignment="1">
      <alignment horizontal="left" vertical="top" wrapText="1"/>
    </xf>
    <xf numFmtId="164" fontId="33" fillId="2" borderId="0" xfId="4" applyNumberFormat="1" applyFont="1" applyFill="1"/>
    <xf numFmtId="164" fontId="33" fillId="0" borderId="0" xfId="4" applyNumberFormat="1" applyFont="1" applyBorder="1" applyAlignment="1">
      <alignment horizontal="center" vertical="center"/>
    </xf>
    <xf numFmtId="0" fontId="44" fillId="0" borderId="23" xfId="4" applyFont="1" applyBorder="1" applyAlignment="1">
      <alignment horizontal="left" vertical="center" wrapText="1"/>
    </xf>
    <xf numFmtId="0" fontId="66" fillId="0" borderId="0" xfId="4" applyFont="1" applyAlignment="1">
      <alignment horizontal="center"/>
    </xf>
    <xf numFmtId="2" fontId="36" fillId="0" borderId="21" xfId="4" applyNumberFormat="1" applyFont="1" applyBorder="1" applyAlignment="1">
      <alignment horizontal="center" vertical="top"/>
    </xf>
    <xf numFmtId="2" fontId="42" fillId="0" borderId="21" xfId="4" applyNumberFormat="1" applyFont="1" applyBorder="1" applyAlignment="1">
      <alignment horizontal="center" vertical="top"/>
    </xf>
    <xf numFmtId="10" fontId="36" fillId="0" borderId="21" xfId="4" applyNumberFormat="1" applyFont="1" applyBorder="1" applyAlignment="1">
      <alignment horizontal="center" vertical="top" wrapText="1"/>
    </xf>
    <xf numFmtId="0" fontId="36" fillId="0" borderId="21" xfId="4" applyFont="1" applyBorder="1" applyAlignment="1">
      <alignment horizontal="left" vertical="top" wrapText="1"/>
    </xf>
    <xf numFmtId="0" fontId="36" fillId="0" borderId="0" xfId="4" applyFont="1" applyBorder="1" applyAlignment="1">
      <alignment horizontal="center" vertical="top" wrapText="1"/>
    </xf>
    <xf numFmtId="0" fontId="16" fillId="0" borderId="0" xfId="4" applyFont="1" applyAlignment="1">
      <alignment horizontal="center" vertical="top"/>
    </xf>
    <xf numFmtId="164" fontId="36" fillId="0" borderId="0" xfId="4" applyNumberFormat="1" applyFont="1" applyBorder="1" applyAlignment="1">
      <alignment horizontal="center" vertical="top"/>
    </xf>
    <xf numFmtId="164" fontId="42" fillId="0" borderId="0" xfId="4" applyNumberFormat="1" applyFont="1" applyBorder="1" applyAlignment="1">
      <alignment horizontal="center" vertical="top"/>
    </xf>
    <xf numFmtId="10" fontId="48" fillId="0" borderId="0" xfId="4" applyNumberFormat="1" applyFont="1" applyBorder="1" applyAlignment="1">
      <alignment horizontal="center" vertical="top" wrapText="1"/>
    </xf>
    <xf numFmtId="2" fontId="32" fillId="0" borderId="0" xfId="4" applyNumberFormat="1" applyFont="1"/>
    <xf numFmtId="164" fontId="40" fillId="0" borderId="0" xfId="4" applyNumberFormat="1" applyFont="1" applyAlignment="1">
      <alignment vertical="center"/>
    </xf>
    <xf numFmtId="0" fontId="36" fillId="0" borderId="0" xfId="4" applyFont="1" applyBorder="1" applyAlignment="1">
      <alignment horizontal="center"/>
    </xf>
    <xf numFmtId="0" fontId="32" fillId="0" borderId="0" xfId="4" applyFont="1" applyAlignment="1">
      <alignment horizontal="center"/>
    </xf>
    <xf numFmtId="0" fontId="33" fillId="2" borderId="0" xfId="4" applyFont="1" applyFill="1" applyAlignment="1">
      <alignment horizontal="center"/>
    </xf>
    <xf numFmtId="2" fontId="33" fillId="0" borderId="0" xfId="4" applyNumberFormat="1" applyFont="1" applyAlignment="1">
      <alignment horizontal="center"/>
    </xf>
    <xf numFmtId="164" fontId="34" fillId="0" borderId="0" xfId="4" applyNumberFormat="1" applyFont="1" applyBorder="1" applyAlignment="1">
      <alignment horizontal="center" vertical="top"/>
    </xf>
    <xf numFmtId="0" fontId="34" fillId="0" borderId="0" xfId="4" applyFont="1" applyAlignment="1">
      <alignment vertical="top"/>
    </xf>
    <xf numFmtId="0" fontId="35" fillId="2" borderId="0" xfId="4" applyFont="1" applyFill="1" applyAlignment="1">
      <alignment vertical="top"/>
    </xf>
    <xf numFmtId="2" fontId="35" fillId="0" borderId="0" xfId="4" applyNumberFormat="1" applyFont="1" applyAlignment="1">
      <alignment vertical="top"/>
    </xf>
    <xf numFmtId="2" fontId="36" fillId="0" borderId="0" xfId="4" applyNumberFormat="1" applyFont="1" applyBorder="1" applyAlignment="1">
      <alignment vertical="top"/>
    </xf>
    <xf numFmtId="2" fontId="42" fillId="0" borderId="0" xfId="4" applyNumberFormat="1" applyFont="1" applyBorder="1" applyAlignment="1">
      <alignment vertical="top"/>
    </xf>
    <xf numFmtId="10" fontId="36" fillId="0" borderId="0" xfId="4" applyNumberFormat="1" applyFont="1" applyBorder="1" applyAlignment="1">
      <alignment vertical="top" wrapText="1"/>
    </xf>
    <xf numFmtId="0" fontId="36" fillId="0" borderId="0" xfId="4" applyFont="1" applyBorder="1" applyAlignment="1">
      <alignment vertical="top" wrapText="1"/>
    </xf>
    <xf numFmtId="0" fontId="36" fillId="0" borderId="0" xfId="4" applyFont="1" applyBorder="1" applyAlignment="1">
      <alignment vertical="top"/>
    </xf>
    <xf numFmtId="164" fontId="36" fillId="0" borderId="0" xfId="4" applyNumberFormat="1" applyFont="1" applyAlignment="1">
      <alignment horizontal="center" vertical="top"/>
    </xf>
    <xf numFmtId="0" fontId="36" fillId="0" borderId="24" xfId="4" applyFont="1" applyBorder="1" applyAlignment="1">
      <alignment horizontal="center"/>
    </xf>
    <xf numFmtId="10" fontId="36" fillId="0" borderId="24" xfId="4" applyNumberFormat="1" applyFont="1" applyBorder="1" applyAlignment="1">
      <alignment horizontal="center"/>
    </xf>
    <xf numFmtId="0" fontId="36" fillId="0" borderId="24" xfId="4" applyFont="1" applyBorder="1" applyAlignment="1">
      <alignment horizontal="left"/>
    </xf>
    <xf numFmtId="0" fontId="67" fillId="2" borderId="0" xfId="4" applyFont="1" applyFill="1"/>
    <xf numFmtId="2" fontId="67" fillId="0" borderId="0" xfId="4" applyNumberFormat="1" applyFont="1"/>
    <xf numFmtId="0" fontId="48" fillId="0" borderId="3" xfId="4" applyFont="1" applyBorder="1" applyAlignment="1">
      <alignment horizontal="center" vertical="center"/>
    </xf>
    <xf numFmtId="0" fontId="48" fillId="0" borderId="4" xfId="4" applyFont="1" applyBorder="1" applyAlignment="1">
      <alignment horizontal="center" vertical="center"/>
    </xf>
    <xf numFmtId="0" fontId="48" fillId="0" borderId="25" xfId="4" applyFont="1" applyBorder="1" applyAlignment="1">
      <alignment horizontal="center" vertical="center"/>
    </xf>
    <xf numFmtId="0" fontId="63" fillId="0" borderId="0" xfId="4" applyFont="1" applyAlignment="1">
      <alignment horizontal="center" vertical="center" wrapText="1"/>
    </xf>
    <xf numFmtId="2" fontId="63" fillId="0" borderId="0" xfId="4" applyNumberFormat="1" applyFont="1" applyAlignment="1">
      <alignment horizontal="center" vertical="center" wrapText="1"/>
    </xf>
    <xf numFmtId="0" fontId="63" fillId="0" borderId="0" xfId="4" applyFont="1" applyAlignment="1">
      <alignment horizontal="center" vertical="center"/>
    </xf>
    <xf numFmtId="0" fontId="36" fillId="0" borderId="1" xfId="4" applyFont="1" applyBorder="1" applyAlignment="1">
      <alignment horizontal="center" vertical="center" wrapText="1"/>
    </xf>
    <xf numFmtId="0" fontId="36" fillId="0" borderId="25" xfId="4" applyFont="1" applyBorder="1" applyAlignment="1">
      <alignment horizontal="center" vertical="center" wrapText="1"/>
    </xf>
    <xf numFmtId="0" fontId="70" fillId="0" borderId="0" xfId="4" applyFont="1"/>
    <xf numFmtId="0" fontId="16" fillId="0" borderId="0" xfId="4" applyFont="1" applyBorder="1" applyAlignment="1">
      <alignment horizontal="center"/>
    </xf>
    <xf numFmtId="10" fontId="16" fillId="0" borderId="0" xfId="4" applyNumberFormat="1" applyFont="1" applyBorder="1" applyAlignment="1">
      <alignment horizontal="center"/>
    </xf>
    <xf numFmtId="0" fontId="16" fillId="0" borderId="0" xfId="4" applyFont="1" applyBorder="1" applyAlignment="1">
      <alignment horizontal="left"/>
    </xf>
    <xf numFmtId="0" fontId="71" fillId="0" borderId="0" xfId="4" applyFont="1"/>
    <xf numFmtId="0" fontId="16" fillId="0" borderId="29" xfId="4" applyFont="1" applyBorder="1" applyAlignment="1">
      <alignment horizontal="center"/>
    </xf>
    <xf numFmtId="10" fontId="36" fillId="0" borderId="29" xfId="4" applyNumberFormat="1" applyFont="1" applyBorder="1" applyAlignment="1">
      <alignment horizontal="center"/>
    </xf>
    <xf numFmtId="0" fontId="12" fillId="0" borderId="0" xfId="4" applyFont="1"/>
    <xf numFmtId="10" fontId="36" fillId="0" borderId="0" xfId="4" applyNumberFormat="1" applyFont="1" applyBorder="1" applyAlignment="1">
      <alignment horizontal="center"/>
    </xf>
    <xf numFmtId="0" fontId="36" fillId="0" borderId="0" xfId="4" applyFont="1" applyBorder="1" applyAlignment="1">
      <alignment horizontal="left"/>
    </xf>
    <xf numFmtId="164" fontId="36" fillId="0" borderId="9" xfId="4" applyNumberFormat="1" applyFont="1" applyBorder="1" applyAlignment="1">
      <alignment horizontal="left"/>
    </xf>
    <xf numFmtId="2" fontId="44" fillId="0" borderId="0" xfId="4" applyNumberFormat="1" applyFont="1" applyBorder="1" applyAlignment="1">
      <alignment horizontal="center" vertical="center"/>
    </xf>
    <xf numFmtId="10" fontId="44" fillId="0" borderId="0" xfId="4" applyNumberFormat="1" applyFont="1" applyBorder="1" applyAlignment="1">
      <alignment horizontal="center" vertical="center" wrapText="1"/>
    </xf>
    <xf numFmtId="0" fontId="73" fillId="0" borderId="0" xfId="4" applyFont="1" applyBorder="1" applyAlignment="1">
      <alignment horizontal="center" vertical="top" wrapText="1"/>
    </xf>
    <xf numFmtId="0" fontId="74" fillId="0" borderId="0" xfId="4" applyFont="1" applyAlignment="1">
      <alignment vertical="top"/>
    </xf>
    <xf numFmtId="0" fontId="71" fillId="2" borderId="0" xfId="4" applyFont="1" applyFill="1" applyAlignment="1">
      <alignment vertical="top"/>
    </xf>
    <xf numFmtId="2" fontId="35" fillId="2" borderId="0" xfId="4" applyNumberFormat="1" applyFont="1" applyFill="1"/>
    <xf numFmtId="2" fontId="75" fillId="0" borderId="23" xfId="4" applyNumberFormat="1" applyFont="1" applyBorder="1" applyAlignment="1">
      <alignment horizontal="center" vertical="center"/>
    </xf>
    <xf numFmtId="10" fontId="75" fillId="0" borderId="23" xfId="4" applyNumberFormat="1" applyFont="1" applyBorder="1" applyAlignment="1">
      <alignment horizontal="center" vertical="center" wrapText="1"/>
    </xf>
    <xf numFmtId="0" fontId="75" fillId="0" borderId="23" xfId="4" applyFont="1" applyBorder="1" applyAlignment="1">
      <alignment horizontal="left" vertical="center" wrapText="1"/>
    </xf>
    <xf numFmtId="0" fontId="63" fillId="0" borderId="0" xfId="4" applyFont="1" applyAlignment="1">
      <alignment horizontal="left" vertical="center"/>
    </xf>
    <xf numFmtId="0" fontId="5" fillId="0" borderId="0" xfId="2" applyFont="1" applyFill="1"/>
    <xf numFmtId="0" fontId="5" fillId="0" borderId="0" xfId="2" applyFill="1"/>
    <xf numFmtId="0" fontId="81" fillId="0" borderId="1" xfId="2" applyFont="1" applyFill="1" applyBorder="1"/>
    <xf numFmtId="0" fontId="5" fillId="0" borderId="1" xfId="2" applyFont="1" applyFill="1" applyBorder="1"/>
    <xf numFmtId="0" fontId="16" fillId="0" borderId="24" xfId="4" applyFont="1" applyFill="1" applyBorder="1" applyAlignment="1">
      <alignment horizontal="center" vertical="center" wrapText="1"/>
    </xf>
    <xf numFmtId="0" fontId="60" fillId="0" borderId="24" xfId="4" applyFont="1" applyFill="1" applyBorder="1" applyAlignment="1">
      <alignment horizontal="left" vertical="center" wrapText="1"/>
    </xf>
    <xf numFmtId="164" fontId="32" fillId="0" borderId="0" xfId="4" applyNumberFormat="1" applyFont="1"/>
    <xf numFmtId="164" fontId="82" fillId="0" borderId="0" xfId="4" applyNumberFormat="1" applyFont="1"/>
    <xf numFmtId="0" fontId="5" fillId="0" borderId="0" xfId="2" applyFont="1"/>
    <xf numFmtId="0" fontId="5" fillId="0" borderId="0" xfId="2" applyFont="1" applyAlignment="1">
      <alignment vertical="top"/>
    </xf>
    <xf numFmtId="0" fontId="8" fillId="3" borderId="40" xfId="2" applyFont="1" applyFill="1" applyBorder="1" applyAlignment="1">
      <alignment horizontal="right" vertical="top" wrapText="1"/>
    </xf>
    <xf numFmtId="0" fontId="84" fillId="3" borderId="40" xfId="2" applyFont="1" applyFill="1" applyBorder="1" applyAlignment="1">
      <alignment horizontal="right" vertical="top" wrapText="1"/>
    </xf>
    <xf numFmtId="2" fontId="8" fillId="3" borderId="40" xfId="2" applyNumberFormat="1" applyFont="1" applyFill="1" applyBorder="1" applyAlignment="1">
      <alignment horizontal="right" vertical="top" wrapText="1"/>
    </xf>
    <xf numFmtId="0" fontId="5" fillId="3" borderId="40" xfId="2" applyFont="1" applyFill="1" applyBorder="1" applyAlignment="1">
      <alignment horizontal="right" vertical="top" wrapText="1"/>
    </xf>
    <xf numFmtId="0" fontId="85" fillId="3" borderId="40" xfId="2" applyFont="1" applyFill="1" applyBorder="1" applyAlignment="1">
      <alignment horizontal="center" vertical="top" wrapText="1"/>
    </xf>
    <xf numFmtId="0" fontId="4" fillId="3" borderId="40" xfId="2" applyFont="1" applyFill="1" applyBorder="1" applyAlignment="1">
      <alignment horizontal="left" vertical="top" wrapText="1"/>
    </xf>
    <xf numFmtId="0" fontId="4" fillId="3" borderId="40" xfId="2" applyFont="1" applyFill="1" applyBorder="1" applyAlignment="1">
      <alignment horizontal="left" vertical="top" wrapText="1" indent="2"/>
    </xf>
    <xf numFmtId="0" fontId="2" fillId="3" borderId="41" xfId="2" applyFont="1" applyFill="1" applyBorder="1" applyAlignment="1">
      <alignment horizontal="left" vertical="top" wrapText="1"/>
    </xf>
    <xf numFmtId="0" fontId="86" fillId="3" borderId="40" xfId="2" applyFont="1" applyFill="1" applyBorder="1" applyAlignment="1">
      <alignment horizontal="right" vertical="top" wrapText="1"/>
    </xf>
    <xf numFmtId="0" fontId="87" fillId="3" borderId="40" xfId="2" applyFont="1" applyFill="1" applyBorder="1" applyAlignment="1">
      <alignment horizontal="right" vertical="top" wrapText="1"/>
    </xf>
    <xf numFmtId="2" fontId="86" fillId="3" borderId="40" xfId="2" applyNumberFormat="1" applyFont="1" applyFill="1" applyBorder="1" applyAlignment="1">
      <alignment horizontal="right" vertical="top" wrapText="1"/>
    </xf>
    <xf numFmtId="0" fontId="88" fillId="3" borderId="40" xfId="2" applyFont="1" applyFill="1" applyBorder="1" applyAlignment="1">
      <alignment horizontal="center" vertical="top" wrapText="1"/>
    </xf>
    <xf numFmtId="0" fontId="88" fillId="3" borderId="40" xfId="2" applyFont="1" applyFill="1" applyBorder="1" applyAlignment="1">
      <alignment horizontal="left" vertical="top" wrapText="1" indent="4"/>
    </xf>
    <xf numFmtId="0" fontId="89" fillId="3" borderId="41" xfId="2" applyFont="1" applyFill="1" applyBorder="1" applyAlignment="1">
      <alignment horizontal="left" vertical="top" wrapText="1"/>
    </xf>
    <xf numFmtId="0" fontId="5" fillId="0" borderId="40" xfId="2" applyFont="1" applyBorder="1" applyAlignment="1">
      <alignment vertical="top" wrapText="1"/>
    </xf>
    <xf numFmtId="0" fontId="5" fillId="0" borderId="41" xfId="2" applyFont="1" applyBorder="1" applyAlignment="1">
      <alignment vertical="top" wrapText="1"/>
    </xf>
    <xf numFmtId="0" fontId="5" fillId="0" borderId="42" xfId="2" applyFont="1" applyBorder="1" applyAlignment="1">
      <alignment vertical="top" wrapText="1"/>
    </xf>
    <xf numFmtId="0" fontId="8" fillId="0" borderId="43" xfId="2" applyFont="1" applyBorder="1" applyAlignment="1">
      <alignment horizontal="right" vertical="top" wrapText="1"/>
    </xf>
    <xf numFmtId="0" fontId="5" fillId="0" borderId="43" xfId="2" applyFont="1" applyBorder="1" applyAlignment="1">
      <alignment horizontal="right" vertical="top" wrapText="1"/>
    </xf>
    <xf numFmtId="0" fontId="5" fillId="0" borderId="43" xfId="2" applyFont="1" applyBorder="1" applyAlignment="1">
      <alignment horizontal="center" vertical="top" wrapText="1"/>
    </xf>
    <xf numFmtId="0" fontId="7" fillId="0" borderId="44" xfId="2" applyFont="1" applyBorder="1" applyAlignment="1">
      <alignment horizontal="left" vertical="top" wrapText="1" indent="1"/>
    </xf>
    <xf numFmtId="0" fontId="5" fillId="0" borderId="0" xfId="2" applyFont="1" applyAlignment="1">
      <alignment vertical="center" wrapText="1"/>
    </xf>
    <xf numFmtId="0" fontId="5" fillId="0" borderId="45" xfId="2" applyFont="1" applyBorder="1" applyAlignment="1">
      <alignment horizontal="right" vertical="top" wrapText="1"/>
    </xf>
    <xf numFmtId="0" fontId="8" fillId="0" borderId="45" xfId="2" applyFont="1" applyBorder="1" applyAlignment="1">
      <alignment horizontal="right" vertical="top" wrapText="1"/>
    </xf>
    <xf numFmtId="0" fontId="8" fillId="0" borderId="45" xfId="2" applyFont="1" applyBorder="1" applyAlignment="1">
      <alignment horizontal="center" vertical="top" wrapText="1"/>
    </xf>
    <xf numFmtId="0" fontId="5" fillId="0" borderId="45" xfId="2" applyFont="1" applyBorder="1" applyAlignment="1">
      <alignment horizontal="left" vertical="top" wrapText="1"/>
    </xf>
    <xf numFmtId="0" fontId="8" fillId="0" borderId="45" xfId="2" applyFont="1" applyBorder="1" applyAlignment="1">
      <alignment horizontal="left" vertical="top" wrapText="1"/>
    </xf>
    <xf numFmtId="0" fontId="5" fillId="0" borderId="46" xfId="2" applyFont="1" applyBorder="1" applyAlignment="1">
      <alignment horizontal="center" vertical="top" wrapText="1"/>
    </xf>
    <xf numFmtId="0" fontId="9" fillId="0" borderId="0" xfId="2" applyFont="1" applyAlignment="1">
      <alignment vertical="top"/>
    </xf>
    <xf numFmtId="0" fontId="91" fillId="0" borderId="40" xfId="2" applyFont="1" applyBorder="1" applyAlignment="1">
      <alignment horizontal="right" vertical="top" wrapText="1"/>
    </xf>
    <xf numFmtId="0" fontId="91" fillId="0" borderId="40" xfId="2" applyFont="1" applyBorder="1" applyAlignment="1">
      <alignment horizontal="center" vertical="top" wrapText="1"/>
    </xf>
    <xf numFmtId="0" fontId="91" fillId="0" borderId="40" xfId="2" applyFont="1" applyBorder="1" applyAlignment="1">
      <alignment horizontal="left" vertical="top" wrapText="1" indent="1"/>
    </xf>
    <xf numFmtId="0" fontId="91" fillId="0" borderId="40" xfId="2" applyFont="1" applyBorder="1" applyAlignment="1">
      <alignment horizontal="right" vertical="top" wrapText="1" indent="1"/>
    </xf>
    <xf numFmtId="0" fontId="91" fillId="0" borderId="47" xfId="2" applyFont="1" applyBorder="1" applyAlignment="1">
      <alignment horizontal="center" vertical="top" wrapText="1"/>
    </xf>
    <xf numFmtId="0" fontId="84" fillId="0" borderId="0" xfId="2" applyFont="1" applyAlignment="1">
      <alignment vertical="top"/>
    </xf>
    <xf numFmtId="0" fontId="84" fillId="0" borderId="40" xfId="2" applyFont="1" applyBorder="1" applyAlignment="1">
      <alignment horizontal="right" vertical="center" wrapText="1"/>
    </xf>
    <xf numFmtId="0" fontId="84" fillId="0" borderId="40" xfId="2" applyFont="1" applyBorder="1" applyAlignment="1">
      <alignment horizontal="center" vertical="center" wrapText="1"/>
    </xf>
    <xf numFmtId="0" fontId="84" fillId="0" borderId="40" xfId="2" applyFont="1" applyBorder="1" applyAlignment="1">
      <alignment horizontal="left" vertical="center" wrapText="1" indent="2"/>
    </xf>
    <xf numFmtId="0" fontId="84" fillId="0" borderId="47" xfId="2" applyFont="1" applyBorder="1" applyAlignment="1">
      <alignment horizontal="center" vertical="center" wrapText="1"/>
    </xf>
    <xf numFmtId="0" fontId="93" fillId="0" borderId="0" xfId="2" applyFont="1" applyAlignment="1">
      <alignment vertical="top"/>
    </xf>
    <xf numFmtId="0" fontId="91" fillId="0" borderId="48" xfId="2" applyFont="1" applyBorder="1" applyAlignment="1">
      <alignment horizontal="right" vertical="center" wrapText="1"/>
    </xf>
    <xf numFmtId="0" fontId="91" fillId="0" borderId="48" xfId="2" applyFont="1" applyBorder="1" applyAlignment="1">
      <alignment horizontal="center" vertical="center" wrapText="1"/>
    </xf>
    <xf numFmtId="0" fontId="91" fillId="0" borderId="48" xfId="2" applyFont="1" applyBorder="1" applyAlignment="1">
      <alignment horizontal="left" vertical="center" wrapText="1" indent="1"/>
    </xf>
    <xf numFmtId="0" fontId="84" fillId="0" borderId="40" xfId="2" applyFont="1" applyBorder="1" applyAlignment="1">
      <alignment horizontal="right" vertical="center" wrapText="1" indent="1"/>
    </xf>
    <xf numFmtId="0" fontId="91" fillId="0" borderId="47" xfId="2" applyFont="1" applyBorder="1" applyAlignment="1">
      <alignment horizontal="center" vertical="center" wrapText="1"/>
    </xf>
    <xf numFmtId="0" fontId="91" fillId="0" borderId="0" xfId="2" applyFont="1" applyAlignment="1">
      <alignment vertical="top"/>
    </xf>
    <xf numFmtId="0" fontId="91" fillId="0" borderId="40" xfId="2" applyFont="1" applyBorder="1" applyAlignment="1">
      <alignment vertical="top" wrapText="1"/>
    </xf>
    <xf numFmtId="0" fontId="94" fillId="0" borderId="47" xfId="2" applyFont="1" applyBorder="1" applyAlignment="1">
      <alignment horizontal="right" vertical="top" wrapText="1"/>
    </xf>
    <xf numFmtId="0" fontId="96" fillId="0" borderId="40" xfId="2" applyFont="1" applyBorder="1" applyAlignment="1">
      <alignment horizontal="right" vertical="center" wrapText="1"/>
    </xf>
    <xf numFmtId="0" fontId="96" fillId="0" borderId="40" xfId="2" applyFont="1" applyBorder="1" applyAlignment="1">
      <alignment horizontal="center" vertical="center" wrapText="1"/>
    </xf>
    <xf numFmtId="0" fontId="96" fillId="0" borderId="40" xfId="2" applyFont="1" applyBorder="1" applyAlignment="1">
      <alignment horizontal="right" vertical="center" wrapText="1" indent="1"/>
    </xf>
    <xf numFmtId="0" fontId="96" fillId="0" borderId="47" xfId="2" applyFont="1" applyBorder="1" applyAlignment="1">
      <alignment horizontal="center" vertical="center" wrapText="1"/>
    </xf>
    <xf numFmtId="0" fontId="5" fillId="0" borderId="40" xfId="2" applyFont="1" applyBorder="1" applyAlignment="1">
      <alignment horizontal="left" vertical="top" wrapText="1"/>
    </xf>
    <xf numFmtId="0" fontId="5" fillId="0" borderId="41" xfId="2" applyFont="1" applyBorder="1" applyAlignment="1">
      <alignment horizontal="left" vertical="top" wrapText="1"/>
    </xf>
    <xf numFmtId="0" fontId="5" fillId="0" borderId="42" xfId="2" applyFont="1" applyBorder="1" applyAlignment="1">
      <alignment horizontal="left" vertical="top" wrapText="1"/>
    </xf>
    <xf numFmtId="0" fontId="5" fillId="0" borderId="0" xfId="2" applyFont="1" applyAlignment="1">
      <alignment horizontal="center"/>
    </xf>
    <xf numFmtId="0" fontId="7" fillId="3" borderId="6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3" borderId="6" xfId="2" applyFont="1" applyFill="1" applyBorder="1" applyAlignment="1">
      <alignment horizontal="center" vertical="center" wrapText="1"/>
    </xf>
    <xf numFmtId="0" fontId="95" fillId="0" borderId="0" xfId="2" applyFont="1" applyAlignment="1">
      <alignment horizontal="right" vertical="top"/>
    </xf>
    <xf numFmtId="0" fontId="97" fillId="0" borderId="0" xfId="2" applyFont="1" applyAlignment="1">
      <alignment vertical="top"/>
    </xf>
    <xf numFmtId="0" fontId="98" fillId="0" borderId="0" xfId="2" applyFont="1" applyAlignment="1">
      <alignment horizontal="left" vertical="top" indent="1"/>
    </xf>
    <xf numFmtId="0" fontId="98" fillId="0" borderId="0" xfId="2" applyFont="1" applyAlignment="1">
      <alignment horizontal="right" wrapText="1"/>
    </xf>
    <xf numFmtId="0" fontId="98" fillId="0" borderId="0" xfId="2" applyFont="1" applyAlignment="1">
      <alignment vertical="top"/>
    </xf>
    <xf numFmtId="0" fontId="99" fillId="0" borderId="0" xfId="2" applyFont="1" applyAlignment="1">
      <alignment horizontal="left" indent="1"/>
    </xf>
    <xf numFmtId="0" fontId="84" fillId="0" borderId="0" xfId="2" applyFont="1" applyAlignment="1">
      <alignment horizontal="right"/>
    </xf>
    <xf numFmtId="0" fontId="100" fillId="0" borderId="39" xfId="2" applyFont="1" applyBorder="1" applyAlignment="1">
      <alignment horizontal="right"/>
    </xf>
    <xf numFmtId="0" fontId="100" fillId="0" borderId="0" xfId="2" applyFont="1" applyAlignment="1">
      <alignment horizontal="left" vertical="top" indent="1"/>
    </xf>
    <xf numFmtId="0" fontId="101" fillId="0" borderId="0" xfId="2" applyFont="1" applyAlignment="1">
      <alignment horizontal="left" vertical="top" wrapText="1" indent="1"/>
    </xf>
    <xf numFmtId="0" fontId="102" fillId="0" borderId="0" xfId="2" applyFont="1" applyAlignment="1">
      <alignment vertical="top"/>
    </xf>
    <xf numFmtId="0" fontId="101" fillId="0" borderId="0" xfId="2" applyFont="1" applyAlignment="1">
      <alignment horizontal="left" vertical="top" indent="1"/>
    </xf>
    <xf numFmtId="0" fontId="101" fillId="0" borderId="0" xfId="2" applyFont="1" applyAlignment="1">
      <alignment horizontal="right"/>
    </xf>
    <xf numFmtId="0" fontId="103" fillId="0" borderId="0" xfId="2" applyFont="1" applyAlignment="1">
      <alignment horizontal="left" indent="1"/>
    </xf>
    <xf numFmtId="0" fontId="104" fillId="0" borderId="0" xfId="2" applyFont="1" applyAlignment="1">
      <alignment horizontal="left" vertical="top" indent="1"/>
    </xf>
    <xf numFmtId="0" fontId="104" fillId="0" borderId="0" xfId="2" applyFont="1" applyAlignment="1">
      <alignment horizontal="right"/>
    </xf>
    <xf numFmtId="0" fontId="104" fillId="0" borderId="0" xfId="2" applyFont="1" applyAlignment="1">
      <alignment vertical="top"/>
    </xf>
    <xf numFmtId="0" fontId="84" fillId="0" borderId="0" xfId="2" applyFont="1" applyAlignment="1">
      <alignment horizontal="right" vertical="top"/>
    </xf>
    <xf numFmtId="0" fontId="97" fillId="0" borderId="0" xfId="2" applyFont="1" applyAlignment="1">
      <alignment horizontal="right"/>
    </xf>
    <xf numFmtId="0" fontId="87" fillId="0" borderId="0" xfId="2" applyFont="1" applyAlignment="1">
      <alignment horizontal="left" vertical="top"/>
    </xf>
    <xf numFmtId="0" fontId="5" fillId="0" borderId="0" xfId="2" applyFont="1" applyAlignment="1">
      <alignment horizontal="left" indent="1"/>
    </xf>
    <xf numFmtId="0" fontId="5" fillId="0" borderId="39" xfId="2" applyFont="1" applyBorder="1" applyAlignment="1">
      <alignment horizontal="right"/>
    </xf>
    <xf numFmtId="0" fontId="8" fillId="0" borderId="39" xfId="2" applyFont="1" applyBorder="1" applyAlignment="1">
      <alignment horizontal="right"/>
    </xf>
    <xf numFmtId="0" fontId="8" fillId="0" borderId="0" xfId="2" applyFont="1" applyAlignment="1">
      <alignment horizontal="left"/>
    </xf>
    <xf numFmtId="0" fontId="105" fillId="0" borderId="0" xfId="2" applyFont="1" applyAlignment="1">
      <alignment horizontal="right"/>
    </xf>
    <xf numFmtId="0" fontId="5" fillId="0" borderId="0" xfId="2" applyFont="1" applyAlignment="1"/>
    <xf numFmtId="0" fontId="106" fillId="0" borderId="0" xfId="2" applyFont="1" applyAlignment="1">
      <alignment horizontal="center"/>
    </xf>
    <xf numFmtId="0" fontId="107" fillId="0" borderId="0" xfId="2" applyFont="1" applyAlignment="1">
      <alignment horizontal="right"/>
    </xf>
    <xf numFmtId="0" fontId="105" fillId="0" borderId="0" xfId="2" applyFont="1" applyAlignment="1">
      <alignment horizontal="right" indent="2"/>
    </xf>
    <xf numFmtId="0" fontId="2" fillId="0" borderId="0" xfId="2" applyFont="1"/>
    <xf numFmtId="0" fontId="8" fillId="0" borderId="39" xfId="2" applyFont="1" applyBorder="1" applyAlignment="1">
      <alignment horizontal="left"/>
    </xf>
    <xf numFmtId="164" fontId="8" fillId="0" borderId="39" xfId="2" applyNumberFormat="1" applyFont="1" applyBorder="1" applyAlignment="1">
      <alignment horizontal="right"/>
    </xf>
    <xf numFmtId="0" fontId="8" fillId="0" borderId="0" xfId="2" applyFont="1"/>
    <xf numFmtId="0" fontId="2" fillId="0" borderId="0" xfId="2" applyFont="1" applyAlignment="1">
      <alignment vertical="top"/>
    </xf>
    <xf numFmtId="0" fontId="108" fillId="0" borderId="0" xfId="2" applyFont="1" applyAlignment="1">
      <alignment horizontal="left" vertical="top" indent="1"/>
    </xf>
    <xf numFmtId="0" fontId="109" fillId="0" borderId="0" xfId="2" applyFont="1" applyAlignment="1">
      <alignment horizontal="center" vertical="top"/>
    </xf>
    <xf numFmtId="0" fontId="108" fillId="0" borderId="0" xfId="2" applyFont="1" applyAlignment="1">
      <alignment horizontal="left"/>
    </xf>
    <xf numFmtId="0" fontId="7" fillId="0" borderId="39" xfId="2" applyFont="1" applyBorder="1" applyAlignment="1">
      <alignment horizontal="left" wrapText="1"/>
    </xf>
    <xf numFmtId="0" fontId="110" fillId="0" borderId="0" xfId="2" applyFont="1" applyAlignment="1">
      <alignment horizontal="left" vertical="top" indent="1"/>
    </xf>
    <xf numFmtId="0" fontId="84" fillId="0" borderId="39" xfId="2" applyFont="1" applyBorder="1" applyAlignment="1">
      <alignment horizontal="center" vertical="top" wrapText="1"/>
    </xf>
    <xf numFmtId="0" fontId="110" fillId="0" borderId="0" xfId="2" applyFont="1" applyAlignment="1">
      <alignment vertical="top"/>
    </xf>
    <xf numFmtId="0" fontId="111" fillId="0" borderId="0" xfId="2" applyFont="1" applyAlignment="1">
      <alignment vertical="top"/>
    </xf>
    <xf numFmtId="0" fontId="109" fillId="0" borderId="0" xfId="2" applyFont="1" applyAlignment="1">
      <alignment horizontal="left" vertical="top" indent="1"/>
    </xf>
    <xf numFmtId="0" fontId="109" fillId="0" borderId="38" xfId="2" applyFont="1" applyBorder="1" applyAlignment="1">
      <alignment horizontal="left" vertical="top" indent="1"/>
    </xf>
    <xf numFmtId="0" fontId="112" fillId="0" borderId="0" xfId="2" applyFont="1" applyAlignment="1">
      <alignment vertical="top" wrapText="1"/>
    </xf>
    <xf numFmtId="0" fontId="111" fillId="0" borderId="0" xfId="2" applyFont="1" applyAlignment="1">
      <alignment horizontal="center" vertical="top"/>
    </xf>
    <xf numFmtId="0" fontId="6" fillId="0" borderId="0" xfId="2" applyFont="1" applyAlignment="1">
      <alignment horizontal="right"/>
    </xf>
    <xf numFmtId="0" fontId="113" fillId="0" borderId="0" xfId="2" applyFont="1"/>
    <xf numFmtId="0" fontId="114" fillId="0" borderId="0" xfId="2" applyFont="1" applyAlignment="1">
      <alignment vertical="top" wrapText="1"/>
    </xf>
    <xf numFmtId="0" fontId="115" fillId="0" borderId="38" xfId="2" applyFont="1" applyBorder="1" applyAlignment="1">
      <alignment vertical="top"/>
    </xf>
    <xf numFmtId="0" fontId="5" fillId="0" borderId="39" xfId="2" applyFont="1" applyBorder="1" applyAlignment="1">
      <alignment vertical="top"/>
    </xf>
    <xf numFmtId="0" fontId="97" fillId="0" borderId="39" xfId="2" applyFont="1" applyBorder="1" applyAlignment="1">
      <alignment vertical="top"/>
    </xf>
    <xf numFmtId="0" fontId="116" fillId="0" borderId="0" xfId="2" applyFont="1" applyAlignment="1">
      <alignment horizontal="left" vertical="top"/>
    </xf>
    <xf numFmtId="0" fontId="117" fillId="0" borderId="0" xfId="2" applyFont="1" applyAlignment="1">
      <alignment horizontal="right" vertical="top"/>
    </xf>
    <xf numFmtId="0" fontId="5" fillId="0" borderId="0" xfId="2" applyFont="1" applyAlignment="1">
      <alignment vertical="top" wrapText="1"/>
    </xf>
    <xf numFmtId="0" fontId="5" fillId="0" borderId="30" xfId="2" applyFont="1" applyBorder="1" applyAlignment="1">
      <alignment vertical="top" wrapText="1"/>
    </xf>
    <xf numFmtId="0" fontId="8" fillId="0" borderId="0" xfId="2" applyFont="1" applyAlignment="1">
      <alignment vertical="top"/>
    </xf>
    <xf numFmtId="2" fontId="76" fillId="0" borderId="33" xfId="2" applyNumberFormat="1" applyFont="1" applyBorder="1" applyAlignment="1">
      <alignment horizontal="left" vertical="top" wrapText="1" indent="1"/>
    </xf>
    <xf numFmtId="0" fontId="76" fillId="0" borderId="33" xfId="2" applyFont="1" applyBorder="1" applyAlignment="1">
      <alignment horizontal="center" vertical="top"/>
    </xf>
    <xf numFmtId="0" fontId="76" fillId="0" borderId="33" xfId="2" applyFont="1" applyBorder="1" applyAlignment="1">
      <alignment horizontal="center" vertical="top" wrapText="1"/>
    </xf>
    <xf numFmtId="0" fontId="76" fillId="0" borderId="33" xfId="2" applyFont="1" applyBorder="1" applyAlignment="1">
      <alignment horizontal="left" vertical="top" wrapText="1"/>
    </xf>
    <xf numFmtId="0" fontId="76" fillId="0" borderId="34" xfId="2" applyFont="1" applyBorder="1" applyAlignment="1">
      <alignment horizontal="center" vertical="top" wrapText="1"/>
    </xf>
    <xf numFmtId="2" fontId="78" fillId="0" borderId="8" xfId="2" applyNumberFormat="1" applyFont="1" applyBorder="1" applyAlignment="1">
      <alignment horizontal="left" vertical="top" wrapText="1" indent="2"/>
    </xf>
    <xf numFmtId="0" fontId="78" fillId="0" borderId="8" xfId="2" applyFont="1" applyBorder="1" applyAlignment="1">
      <alignment horizontal="center" vertical="top" wrapText="1"/>
    </xf>
    <xf numFmtId="0" fontId="78" fillId="0" borderId="8" xfId="2" applyFont="1" applyBorder="1" applyAlignment="1">
      <alignment horizontal="left" vertical="top" wrapText="1" indent="1"/>
    </xf>
    <xf numFmtId="49" fontId="78" fillId="0" borderId="7" xfId="2" applyNumberFormat="1" applyFont="1" applyBorder="1" applyAlignment="1">
      <alignment horizontal="center" vertical="top" wrapText="1"/>
    </xf>
    <xf numFmtId="0" fontId="7" fillId="0" borderId="0" xfId="2" applyFont="1" applyAlignment="1">
      <alignment vertical="top"/>
    </xf>
    <xf numFmtId="2" fontId="7" fillId="0" borderId="35" xfId="2" applyNumberFormat="1" applyFont="1" applyBorder="1" applyAlignment="1">
      <alignment horizontal="left" vertical="top" wrapText="1" indent="1"/>
    </xf>
    <xf numFmtId="0" fontId="7" fillId="0" borderId="35" xfId="2" applyFont="1" applyBorder="1" applyAlignment="1">
      <alignment horizontal="center" vertical="top"/>
    </xf>
    <xf numFmtId="0" fontId="7" fillId="0" borderId="35" xfId="2" applyFont="1" applyBorder="1" applyAlignment="1">
      <alignment horizontal="center" vertical="top" wrapText="1"/>
    </xf>
    <xf numFmtId="0" fontId="7" fillId="0" borderId="35" xfId="2" applyFont="1" applyBorder="1" applyAlignment="1">
      <alignment horizontal="left" vertical="top" wrapText="1"/>
    </xf>
    <xf numFmtId="0" fontId="7" fillId="0" borderId="36" xfId="2" applyFont="1" applyBorder="1" applyAlignment="1">
      <alignment horizontal="center" vertical="top" wrapText="1"/>
    </xf>
    <xf numFmtId="0" fontId="77" fillId="0" borderId="8" xfId="2" applyFont="1" applyBorder="1" applyAlignment="1">
      <alignment vertical="top" wrapText="1"/>
    </xf>
    <xf numFmtId="0" fontId="77" fillId="0" borderId="31" xfId="2" applyFont="1" applyBorder="1" applyAlignment="1">
      <alignment vertical="top" wrapText="1"/>
    </xf>
    <xf numFmtId="0" fontId="77" fillId="0" borderId="31" xfId="2" applyFont="1" applyBorder="1" applyAlignment="1">
      <alignment horizontal="left" vertical="top" wrapText="1" indent="1"/>
    </xf>
    <xf numFmtId="0" fontId="77" fillId="0" borderId="32" xfId="2" applyFont="1" applyBorder="1" applyAlignment="1">
      <alignment vertical="top" wrapText="1"/>
    </xf>
    <xf numFmtId="0" fontId="3" fillId="4" borderId="8" xfId="2" applyFont="1" applyFill="1" applyBorder="1" applyAlignment="1">
      <alignment wrapText="1"/>
    </xf>
    <xf numFmtId="0" fontId="4" fillId="5" borderId="6" xfId="2" applyFont="1" applyFill="1" applyBorder="1" applyAlignment="1">
      <alignment horizontal="center" vertical="center" wrapText="1"/>
    </xf>
    <xf numFmtId="0" fontId="4" fillId="5" borderId="10" xfId="2" applyFont="1" applyFill="1" applyBorder="1" applyAlignment="1">
      <alignment horizontal="center" vertical="center" wrapText="1"/>
    </xf>
    <xf numFmtId="0" fontId="2" fillId="5" borderId="6" xfId="2" applyFont="1" applyFill="1" applyBorder="1" applyAlignment="1">
      <alignment horizontal="center" vertical="center" wrapText="1"/>
    </xf>
    <xf numFmtId="0" fontId="2" fillId="5" borderId="25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top" wrapText="1"/>
    </xf>
    <xf numFmtId="0" fontId="77" fillId="0" borderId="0" xfId="2" applyFont="1" applyAlignment="1">
      <alignment vertical="top" wrapText="1"/>
    </xf>
    <xf numFmtId="0" fontId="5" fillId="0" borderId="0" xfId="2" applyFont="1" applyAlignment="1">
      <alignment horizontal="right" vertical="top"/>
    </xf>
    <xf numFmtId="0" fontId="6" fillId="0" borderId="0" xfId="2" applyFont="1" applyAlignment="1">
      <alignment vertical="top"/>
    </xf>
    <xf numFmtId="0" fontId="5" fillId="0" borderId="0" xfId="2" applyFont="1" applyAlignment="1">
      <alignment horizontal="left" vertical="top"/>
    </xf>
    <xf numFmtId="0" fontId="18" fillId="0" borderId="1" xfId="4" applyFont="1" applyBorder="1"/>
    <xf numFmtId="49" fontId="10" fillId="0" borderId="12" xfId="3" applyNumberFormat="1" applyFont="1" applyBorder="1" applyAlignment="1">
      <alignment horizontal="center"/>
    </xf>
    <xf numFmtId="0" fontId="7" fillId="0" borderId="39" xfId="2" applyFont="1" applyBorder="1" applyAlignment="1">
      <alignment horizontal="center" wrapText="1"/>
    </xf>
    <xf numFmtId="2" fontId="34" fillId="0" borderId="0" xfId="4" applyNumberFormat="1" applyFont="1" applyFill="1" applyBorder="1"/>
    <xf numFmtId="0" fontId="3" fillId="4" borderId="32" xfId="2" applyFont="1" applyFill="1" applyBorder="1" applyAlignment="1">
      <alignment horizontal="center" wrapText="1"/>
    </xf>
    <xf numFmtId="0" fontId="3" fillId="4" borderId="31" xfId="2" applyFont="1" applyFill="1" applyBorder="1" applyAlignment="1">
      <alignment horizontal="center" wrapText="1"/>
    </xf>
    <xf numFmtId="0" fontId="3" fillId="4" borderId="8" xfId="2" applyFont="1" applyFill="1" applyBorder="1" applyAlignment="1">
      <alignment horizontal="center" wrapText="1"/>
    </xf>
    <xf numFmtId="0" fontId="5" fillId="0" borderId="0" xfId="2" applyFont="1" applyFill="1" applyAlignment="1">
      <alignment horizontal="center"/>
    </xf>
    <xf numFmtId="0" fontId="5" fillId="0" borderId="0" xfId="2" applyFont="1" applyFill="1" applyAlignment="1">
      <alignment horizontal="right"/>
    </xf>
    <xf numFmtId="0" fontId="119" fillId="0" borderId="0" xfId="2" applyFont="1" applyAlignment="1">
      <alignment horizontal="left" vertical="top"/>
    </xf>
    <xf numFmtId="0" fontId="6" fillId="0" borderId="0" xfId="2" applyFont="1" applyAlignment="1">
      <alignment horizontal="left" vertical="top"/>
    </xf>
    <xf numFmtId="0" fontId="5" fillId="0" borderId="30" xfId="2" applyFont="1" applyBorder="1" applyAlignment="1">
      <alignment horizontal="left" vertical="top" wrapText="1"/>
    </xf>
    <xf numFmtId="0" fontId="118" fillId="0" borderId="0" xfId="2" applyFont="1" applyAlignment="1">
      <alignment horizontal="left" vertical="top" wrapText="1"/>
    </xf>
    <xf numFmtId="0" fontId="80" fillId="0" borderId="0" xfId="2" applyFont="1" applyAlignment="1">
      <alignment horizontal="left" vertical="top" wrapText="1"/>
    </xf>
    <xf numFmtId="0" fontId="5" fillId="0" borderId="32" xfId="2" applyFont="1" applyBorder="1" applyAlignment="1">
      <alignment horizontal="left" vertical="top" wrapText="1"/>
    </xf>
    <xf numFmtId="0" fontId="5" fillId="0" borderId="31" xfId="2" applyFont="1" applyBorder="1" applyAlignment="1">
      <alignment horizontal="left" vertical="top" wrapText="1"/>
    </xf>
    <xf numFmtId="0" fontId="5" fillId="0" borderId="8" xfId="2" applyFont="1" applyBorder="1" applyAlignment="1">
      <alignment horizontal="left" vertical="top" wrapText="1"/>
    </xf>
    <xf numFmtId="0" fontId="5" fillId="0" borderId="37" xfId="2" applyFont="1" applyBorder="1" applyAlignment="1">
      <alignment horizontal="center"/>
    </xf>
    <xf numFmtId="0" fontId="6" fillId="0" borderId="0" xfId="2" applyFont="1" applyAlignment="1">
      <alignment horizontal="center" vertical="top"/>
    </xf>
    <xf numFmtId="0" fontId="80" fillId="0" borderId="0" xfId="2" applyFont="1" applyAlignment="1">
      <alignment horizontal="center" vertical="top" wrapText="1"/>
    </xf>
    <xf numFmtId="0" fontId="80" fillId="0" borderId="9" xfId="2" applyFont="1" applyBorder="1" applyAlignment="1">
      <alignment horizontal="center" vertical="top" wrapText="1"/>
    </xf>
    <xf numFmtId="0" fontId="79" fillId="0" borderId="1" xfId="2" applyFont="1" applyBorder="1" applyAlignment="1">
      <alignment horizontal="center" vertical="top" wrapText="1"/>
    </xf>
    <xf numFmtId="0" fontId="30" fillId="0" borderId="0" xfId="4" applyFont="1" applyAlignment="1">
      <alignment horizontal="center"/>
    </xf>
    <xf numFmtId="0" fontId="29" fillId="0" borderId="0" xfId="4" applyFont="1" applyAlignment="1">
      <alignment horizontal="center"/>
    </xf>
    <xf numFmtId="0" fontId="28" fillId="0" borderId="21" xfId="4" applyFont="1" applyBorder="1" applyAlignment="1">
      <alignment horizontal="center" vertical="center" wrapText="1"/>
    </xf>
    <xf numFmtId="0" fontId="21" fillId="0" borderId="0" xfId="4" applyFont="1" applyBorder="1" applyAlignment="1">
      <alignment horizontal="center"/>
    </xf>
    <xf numFmtId="0" fontId="16" fillId="0" borderId="0" xfId="4" applyFont="1" applyAlignment="1">
      <alignment horizontal="justify" vertical="top" wrapText="1"/>
    </xf>
    <xf numFmtId="0" fontId="16" fillId="0" borderId="0" xfId="4" applyFont="1" applyAlignment="1">
      <alignment horizontal="center" vertical="top" wrapText="1"/>
    </xf>
    <xf numFmtId="0" fontId="16" fillId="0" borderId="0" xfId="4" applyFont="1" applyAlignment="1">
      <alignment horizontal="left" wrapText="1"/>
    </xf>
    <xf numFmtId="0" fontId="16" fillId="0" borderId="0" xfId="4" applyFont="1"/>
    <xf numFmtId="0" fontId="17" fillId="0" borderId="0" xfId="4" applyFont="1" applyAlignment="1">
      <alignment horizontal="left" wrapText="1"/>
    </xf>
    <xf numFmtId="0" fontId="16" fillId="0" borderId="0" xfId="4" applyFont="1" applyAlignment="1">
      <alignment horizontal="left"/>
    </xf>
    <xf numFmtId="0" fontId="26" fillId="0" borderId="0" xfId="4" applyFont="1" applyAlignment="1">
      <alignment horizontal="center"/>
    </xf>
    <xf numFmtId="0" fontId="22" fillId="0" borderId="21" xfId="4" applyFont="1" applyBorder="1" applyAlignment="1">
      <alignment horizontal="left"/>
    </xf>
    <xf numFmtId="0" fontId="16" fillId="0" borderId="20" xfId="4" applyFont="1" applyBorder="1" applyAlignment="1">
      <alignment horizontal="center"/>
    </xf>
    <xf numFmtId="2" fontId="25" fillId="0" borderId="21" xfId="4" applyNumberFormat="1" applyFont="1" applyBorder="1" applyAlignment="1">
      <alignment horizontal="center"/>
    </xf>
    <xf numFmtId="2" fontId="25" fillId="0" borderId="20" xfId="4" applyNumberFormat="1" applyFont="1" applyBorder="1" applyAlignment="1">
      <alignment horizontal="center"/>
    </xf>
    <xf numFmtId="0" fontId="20" fillId="0" borderId="0" xfId="4" applyFont="1" applyAlignment="1">
      <alignment horizontal="left" indent="2"/>
    </xf>
    <xf numFmtId="0" fontId="16" fillId="0" borderId="0" xfId="4" applyFont="1" applyAlignment="1">
      <alignment horizontal="left" indent="2"/>
    </xf>
    <xf numFmtId="2" fontId="24" fillId="0" borderId="21" xfId="4" applyNumberFormat="1" applyFont="1" applyBorder="1" applyAlignment="1">
      <alignment horizontal="left"/>
    </xf>
    <xf numFmtId="2" fontId="24" fillId="0" borderId="20" xfId="4" applyNumberFormat="1" applyFont="1" applyBorder="1" applyAlignment="1">
      <alignment horizontal="left"/>
    </xf>
    <xf numFmtId="0" fontId="24" fillId="0" borderId="20" xfId="4" applyNumberFormat="1" applyFont="1" applyBorder="1" applyAlignment="1">
      <alignment horizontal="left"/>
    </xf>
    <xf numFmtId="2" fontId="19" fillId="0" borderId="21" xfId="4" applyNumberFormat="1" applyFont="1" applyBorder="1" applyAlignment="1">
      <alignment horizontal="left"/>
    </xf>
    <xf numFmtId="2" fontId="19" fillId="0" borderId="20" xfId="4" applyNumberFormat="1" applyFont="1" applyBorder="1" applyAlignment="1">
      <alignment horizontal="left"/>
    </xf>
    <xf numFmtId="0" fontId="48" fillId="0" borderId="0" xfId="4" applyFont="1" applyAlignment="1">
      <alignment horizontal="center"/>
    </xf>
    <xf numFmtId="0" fontId="16" fillId="0" borderId="0" xfId="4" applyFont="1" applyAlignment="1">
      <alignment horizontal="center"/>
    </xf>
    <xf numFmtId="0" fontId="36" fillId="0" borderId="0" xfId="4" applyFont="1" applyAlignment="1">
      <alignment horizontal="center"/>
    </xf>
    <xf numFmtId="0" fontId="16" fillId="0" borderId="9" xfId="4" applyFont="1" applyBorder="1" applyAlignment="1">
      <alignment horizontal="center"/>
    </xf>
    <xf numFmtId="0" fontId="39" fillId="0" borderId="29" xfId="4" applyFont="1" applyBorder="1" applyAlignment="1">
      <alignment horizontal="center" vertical="center" wrapText="1"/>
    </xf>
    <xf numFmtId="0" fontId="36" fillId="0" borderId="0" xfId="4" applyFont="1" applyBorder="1" applyAlignment="1">
      <alignment horizontal="center"/>
    </xf>
    <xf numFmtId="0" fontId="36" fillId="0" borderId="9" xfId="4" applyFont="1" applyBorder="1" applyAlignment="1">
      <alignment horizontal="center"/>
    </xf>
    <xf numFmtId="0" fontId="72" fillId="0" borderId="0" xfId="4" applyFont="1" applyBorder="1" applyAlignment="1">
      <alignment horizontal="center"/>
    </xf>
    <xf numFmtId="0" fontId="29" fillId="0" borderId="9" xfId="4" applyFont="1" applyBorder="1" applyAlignment="1">
      <alignment horizontal="center" vertical="center" wrapText="1"/>
    </xf>
    <xf numFmtId="0" fontId="83" fillId="0" borderId="29" xfId="4" applyFont="1" applyBorder="1" applyAlignment="1">
      <alignment horizontal="center"/>
    </xf>
    <xf numFmtId="0" fontId="44" fillId="0" borderId="29" xfId="4" applyFont="1" applyBorder="1" applyAlignment="1">
      <alignment horizontal="center"/>
    </xf>
    <xf numFmtId="0" fontId="69" fillId="0" borderId="0" xfId="4" applyFont="1" applyAlignment="1">
      <alignment horizontal="center"/>
    </xf>
    <xf numFmtId="49" fontId="36" fillId="0" borderId="24" xfId="4" applyNumberFormat="1" applyFont="1" applyBorder="1" applyAlignment="1">
      <alignment horizontal="center" vertical="center" wrapText="1"/>
    </xf>
    <xf numFmtId="49" fontId="36" fillId="0" borderId="1" xfId="4" applyNumberFormat="1" applyFont="1" applyBorder="1" applyAlignment="1">
      <alignment horizontal="center" vertical="center" wrapText="1"/>
    </xf>
    <xf numFmtId="0" fontId="36" fillId="0" borderId="2" xfId="4" applyFont="1" applyBorder="1" applyAlignment="1">
      <alignment horizontal="center" vertical="center" wrapText="1"/>
    </xf>
    <xf numFmtId="0" fontId="36" fillId="0" borderId="10" xfId="4" applyFont="1" applyBorder="1" applyAlignment="1">
      <alignment horizontal="center" vertical="center" wrapText="1"/>
    </xf>
    <xf numFmtId="0" fontId="36" fillId="0" borderId="27" xfId="4" applyFont="1" applyBorder="1" applyAlignment="1">
      <alignment horizontal="center" vertical="center" wrapText="1"/>
    </xf>
    <xf numFmtId="0" fontId="36" fillId="0" borderId="28" xfId="4" applyFont="1" applyBorder="1" applyAlignment="1">
      <alignment horizontal="center" vertical="center" wrapText="1"/>
    </xf>
    <xf numFmtId="0" fontId="36" fillId="0" borderId="26" xfId="4" applyFont="1" applyBorder="1" applyAlignment="1">
      <alignment horizontal="center" vertical="center" wrapText="1"/>
    </xf>
    <xf numFmtId="0" fontId="36" fillId="0" borderId="6" xfId="4" applyFont="1" applyBorder="1" applyAlignment="1">
      <alignment horizontal="center" vertical="center" wrapText="1"/>
    </xf>
    <xf numFmtId="0" fontId="36" fillId="0" borderId="3" xfId="4" applyFont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 wrapText="1"/>
    </xf>
    <xf numFmtId="0" fontId="36" fillId="0" borderId="5" xfId="4" applyFont="1" applyBorder="1" applyAlignment="1">
      <alignment horizontal="center" vertical="center" wrapText="1"/>
    </xf>
    <xf numFmtId="0" fontId="63" fillId="0" borderId="0" xfId="4" applyFont="1" applyAlignment="1">
      <alignment horizontal="center" vertical="center"/>
    </xf>
    <xf numFmtId="2" fontId="68" fillId="0" borderId="0" xfId="4" applyNumberFormat="1" applyFont="1" applyAlignment="1">
      <alignment horizontal="center" vertical="center" wrapText="1"/>
    </xf>
    <xf numFmtId="2" fontId="68" fillId="2" borderId="0" xfId="4" applyNumberFormat="1" applyFont="1" applyFill="1" applyAlignment="1">
      <alignment horizontal="center" vertical="center" wrapText="1"/>
    </xf>
    <xf numFmtId="0" fontId="48" fillId="0" borderId="3" xfId="4" applyFont="1" applyBorder="1" applyAlignment="1">
      <alignment horizontal="center" vertical="center"/>
    </xf>
    <xf numFmtId="0" fontId="48" fillId="0" borderId="5" xfId="4" applyFont="1" applyBorder="1" applyAlignment="1">
      <alignment horizontal="center" vertical="center"/>
    </xf>
    <xf numFmtId="0" fontId="5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5" xfId="4" applyFont="1" applyFill="1" applyBorder="1" applyAlignment="1">
      <alignment horizontal="center" vertical="center"/>
    </xf>
    <xf numFmtId="0" fontId="36" fillId="0" borderId="0" xfId="4" applyFont="1" applyBorder="1" applyAlignment="1">
      <alignment horizontal="left" vertical="top" wrapText="1"/>
    </xf>
    <xf numFmtId="0" fontId="36" fillId="0" borderId="21" xfId="4" applyFont="1" applyBorder="1" applyAlignment="1">
      <alignment horizontal="left" vertical="top" wrapText="1"/>
    </xf>
    <xf numFmtId="0" fontId="59" fillId="0" borderId="3" xfId="4" applyFont="1" applyFill="1" applyBorder="1" applyAlignment="1">
      <alignment horizontal="center" vertical="center" wrapText="1"/>
    </xf>
    <xf numFmtId="0" fontId="16" fillId="0" borderId="4" xfId="4" applyFont="1" applyFill="1" applyBorder="1" applyAlignment="1">
      <alignment horizontal="center" vertical="center" wrapText="1"/>
    </xf>
    <xf numFmtId="0" fontId="16" fillId="0" borderId="5" xfId="4" applyFont="1" applyFill="1" applyBorder="1" applyAlignment="1">
      <alignment horizontal="center" vertical="center" wrapText="1"/>
    </xf>
    <xf numFmtId="0" fontId="41" fillId="0" borderId="0" xfId="4" applyFont="1" applyBorder="1" applyAlignment="1">
      <alignment horizontal="center" vertical="center" wrapText="1"/>
    </xf>
    <xf numFmtId="0" fontId="36" fillId="0" borderId="0" xfId="4" applyFont="1"/>
    <xf numFmtId="0" fontId="36" fillId="0" borderId="1" xfId="4" applyFont="1" applyBorder="1" applyAlignment="1">
      <alignment horizontal="center"/>
    </xf>
    <xf numFmtId="0" fontId="39" fillId="0" borderId="0" xfId="4" applyFont="1" applyAlignment="1">
      <alignment horizontal="center" vertical="center" wrapText="1"/>
    </xf>
    <xf numFmtId="0" fontId="69" fillId="0" borderId="0" xfId="4" applyFont="1" applyAlignment="1">
      <alignment horizontal="left"/>
    </xf>
    <xf numFmtId="0" fontId="3" fillId="0" borderId="39" xfId="2" applyFont="1" applyBorder="1" applyAlignment="1">
      <alignment horizontal="center" wrapText="1"/>
    </xf>
    <xf numFmtId="0" fontId="95" fillId="0" borderId="0" xfId="2" applyFont="1" applyAlignment="1">
      <alignment horizontal="left" wrapText="1"/>
    </xf>
    <xf numFmtId="0" fontId="7" fillId="0" borderId="39" xfId="2" applyFont="1" applyBorder="1" applyAlignment="1">
      <alignment horizontal="center" wrapText="1"/>
    </xf>
    <xf numFmtId="0" fontId="5" fillId="0" borderId="1" xfId="2" applyFont="1" applyBorder="1" applyAlignment="1">
      <alignment horizontal="center" vertical="top"/>
    </xf>
    <xf numFmtId="0" fontId="5" fillId="3" borderId="56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55" xfId="2" applyFont="1" applyFill="1" applyBorder="1" applyAlignment="1">
      <alignment horizontal="center" vertical="center" wrapText="1"/>
    </xf>
    <xf numFmtId="0" fontId="5" fillId="0" borderId="54" xfId="2" applyFont="1" applyBorder="1" applyAlignment="1">
      <alignment horizontal="left"/>
    </xf>
    <xf numFmtId="0" fontId="5" fillId="0" borderId="53" xfId="2" applyFont="1" applyBorder="1" applyAlignment="1">
      <alignment horizontal="left"/>
    </xf>
    <xf numFmtId="0" fontId="5" fillId="0" borderId="52" xfId="2" applyFont="1" applyBorder="1" applyAlignment="1">
      <alignment horizontal="left"/>
    </xf>
    <xf numFmtId="0" fontId="7" fillId="0" borderId="42" xfId="2" applyFont="1" applyBorder="1" applyAlignment="1">
      <alignment horizontal="left" vertical="top" wrapText="1"/>
    </xf>
    <xf numFmtId="0" fontId="7" fillId="0" borderId="41" xfId="2" applyFont="1" applyBorder="1" applyAlignment="1">
      <alignment horizontal="left" vertical="top" wrapText="1"/>
    </xf>
    <xf numFmtId="0" fontId="7" fillId="0" borderId="40" xfId="2" applyFont="1" applyBorder="1" applyAlignment="1">
      <alignment horizontal="left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57" xfId="2" applyFont="1" applyFill="1" applyBorder="1" applyAlignment="1">
      <alignment horizontal="center" vertical="center" wrapText="1"/>
    </xf>
    <xf numFmtId="0" fontId="95" fillId="4" borderId="51" xfId="2" applyFont="1" applyFill="1" applyBorder="1" applyAlignment="1">
      <alignment horizontal="center" wrapText="1"/>
    </xf>
    <xf numFmtId="0" fontId="95" fillId="4" borderId="50" xfId="2" applyFont="1" applyFill="1" applyBorder="1" applyAlignment="1">
      <alignment horizontal="center" wrapText="1"/>
    </xf>
    <xf numFmtId="0" fontId="95" fillId="4" borderId="49" xfId="2" applyFont="1" applyFill="1" applyBorder="1" applyAlignment="1">
      <alignment horizontal="center" wrapText="1"/>
    </xf>
    <xf numFmtId="0" fontId="7" fillId="0" borderId="58" xfId="2" applyFont="1" applyBorder="1" applyAlignment="1">
      <alignment horizontal="left" vertical="top" wrapText="1"/>
    </xf>
  </cellXfs>
  <cellStyles count="5">
    <cellStyle name="Обычный" xfId="0" builtinId="0"/>
    <cellStyle name="Обычный 2" xfId="1"/>
    <cellStyle name="Обычный 3" xfId="2"/>
    <cellStyle name="Обычный 3 2" xfId="4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74"/>
  <sheetViews>
    <sheetView zoomScaleNormal="100" workbookViewId="0">
      <selection activeCell="I8" sqref="I8"/>
    </sheetView>
  </sheetViews>
  <sheetFormatPr defaultRowHeight="20.25" customHeight="1" x14ac:dyDescent="0.2"/>
  <cols>
    <col min="1" max="1" width="9.140625" style="1"/>
    <col min="2" max="2" width="6" style="1" customWidth="1"/>
    <col min="3" max="3" width="11.5703125" style="2" customWidth="1"/>
    <col min="4" max="4" width="51.28515625" style="1" customWidth="1"/>
    <col min="5" max="5" width="12.28515625" style="1" customWidth="1"/>
    <col min="6" max="6" width="17.5703125" style="1" customWidth="1"/>
    <col min="7" max="7" width="8.28515625" style="1" customWidth="1"/>
    <col min="8" max="8" width="0.140625" style="1" customWidth="1"/>
    <col min="9" max="9" width="25.5703125" style="1" customWidth="1"/>
    <col min="10" max="10" width="19.5703125" style="1" customWidth="1"/>
    <col min="11" max="11" width="3.28515625" style="1" customWidth="1"/>
    <col min="12" max="16384" width="9.140625" style="1"/>
  </cols>
  <sheetData>
    <row r="3" spans="2:14" ht="20.25" customHeight="1" x14ac:dyDescent="0.3">
      <c r="D3" s="20" t="s">
        <v>51</v>
      </c>
    </row>
    <row r="4" spans="2:14" ht="20.25" customHeight="1" x14ac:dyDescent="0.4">
      <c r="D4" s="19"/>
      <c r="E4" s="18"/>
    </row>
    <row r="5" spans="2:14" ht="33" customHeight="1" x14ac:dyDescent="0.2">
      <c r="B5" s="17" t="s">
        <v>50</v>
      </c>
      <c r="C5" s="16" t="s">
        <v>49</v>
      </c>
      <c r="D5" s="15" t="s">
        <v>48</v>
      </c>
      <c r="E5" s="14" t="s">
        <v>47</v>
      </c>
      <c r="F5" s="13"/>
      <c r="G5" s="13"/>
      <c r="H5" s="13"/>
      <c r="I5" s="13"/>
      <c r="J5" s="13"/>
      <c r="K5" s="13"/>
      <c r="L5" s="13"/>
      <c r="M5" s="13"/>
      <c r="N5" s="13"/>
    </row>
    <row r="6" spans="2:14" ht="20.25" customHeight="1" x14ac:dyDescent="0.25">
      <c r="B6" s="12" t="s">
        <v>0</v>
      </c>
      <c r="C6" s="11"/>
      <c r="D6" s="10" t="s">
        <v>13</v>
      </c>
      <c r="E6" s="9"/>
      <c r="F6" s="3"/>
      <c r="G6" s="3"/>
      <c r="H6" s="3"/>
      <c r="I6" s="3"/>
      <c r="J6" s="3"/>
      <c r="K6" s="3"/>
      <c r="L6" s="4"/>
      <c r="M6" s="4"/>
      <c r="N6" s="4"/>
    </row>
    <row r="7" spans="2:14" ht="20.25" customHeight="1" x14ac:dyDescent="0.25">
      <c r="B7" s="12" t="s">
        <v>1</v>
      </c>
      <c r="C7" s="11"/>
      <c r="D7" s="10" t="s">
        <v>46</v>
      </c>
      <c r="E7" s="9"/>
      <c r="F7" s="3"/>
      <c r="G7" s="3"/>
      <c r="H7" s="3"/>
      <c r="I7" s="3"/>
      <c r="J7" s="3"/>
      <c r="K7" s="3"/>
      <c r="L7" s="5"/>
      <c r="M7" s="4"/>
      <c r="N7" s="4"/>
    </row>
    <row r="8" spans="2:14" ht="20.25" customHeight="1" x14ac:dyDescent="0.25">
      <c r="B8" s="12" t="s">
        <v>2</v>
      </c>
      <c r="C8" s="11"/>
      <c r="D8" s="10" t="s">
        <v>45</v>
      </c>
      <c r="E8" s="9"/>
      <c r="F8" s="3"/>
      <c r="G8" s="3"/>
      <c r="H8" s="3"/>
      <c r="I8" s="3"/>
      <c r="J8" s="3"/>
      <c r="K8" s="3"/>
      <c r="L8" s="5"/>
      <c r="M8" s="4"/>
      <c r="N8" s="4"/>
    </row>
    <row r="9" spans="2:14" ht="20.25" customHeight="1" x14ac:dyDescent="0.25">
      <c r="B9" s="12" t="s">
        <v>3</v>
      </c>
      <c r="C9" s="11"/>
      <c r="D9" s="10" t="s">
        <v>44</v>
      </c>
      <c r="E9" s="9"/>
      <c r="F9" s="3"/>
      <c r="G9" s="3"/>
      <c r="H9" s="3"/>
      <c r="I9" s="3"/>
      <c r="J9" s="3"/>
      <c r="K9" s="3"/>
      <c r="L9" s="5"/>
      <c r="M9" s="4"/>
      <c r="N9" s="4"/>
    </row>
    <row r="10" spans="2:14" ht="20.25" customHeight="1" x14ac:dyDescent="0.25">
      <c r="B10" s="12" t="s">
        <v>4</v>
      </c>
      <c r="C10" s="11" t="s">
        <v>43</v>
      </c>
      <c r="D10" s="10" t="s">
        <v>12</v>
      </c>
      <c r="E10" s="9">
        <v>105220</v>
      </c>
      <c r="F10" s="3"/>
      <c r="G10" s="3"/>
      <c r="H10" s="3"/>
      <c r="I10" s="3"/>
      <c r="J10" s="3"/>
      <c r="K10" s="3"/>
      <c r="L10" s="5"/>
      <c r="M10" s="4"/>
      <c r="N10" s="4"/>
    </row>
    <row r="11" spans="2:14" ht="20.25" hidden="1" customHeight="1" x14ac:dyDescent="0.25">
      <c r="B11" s="12" t="s">
        <v>6</v>
      </c>
      <c r="C11" s="11" t="s">
        <v>361</v>
      </c>
      <c r="D11" s="10"/>
      <c r="E11" s="9"/>
      <c r="F11" s="3"/>
      <c r="G11" s="3"/>
      <c r="H11" s="3"/>
      <c r="I11" s="3"/>
      <c r="J11" s="3"/>
      <c r="K11" s="3"/>
      <c r="L11" s="5"/>
      <c r="M11" s="4"/>
      <c r="N11" s="4"/>
    </row>
    <row r="12" spans="2:14" ht="22.5" hidden="1" customHeight="1" x14ac:dyDescent="0.25">
      <c r="B12" s="12" t="s">
        <v>7</v>
      </c>
      <c r="C12" s="11" t="s">
        <v>362</v>
      </c>
      <c r="D12" s="10"/>
      <c r="E12" s="9"/>
      <c r="F12" s="3"/>
      <c r="G12" s="3"/>
      <c r="H12" s="3"/>
      <c r="I12" s="3"/>
      <c r="J12" s="3"/>
      <c r="K12" s="3"/>
      <c r="L12" s="5"/>
      <c r="M12" s="4"/>
      <c r="N12" s="4"/>
    </row>
    <row r="13" spans="2:14" ht="20.25" hidden="1" customHeight="1" x14ac:dyDescent="0.25">
      <c r="B13" s="12" t="s">
        <v>8</v>
      </c>
      <c r="C13" s="11" t="s">
        <v>363</v>
      </c>
      <c r="D13" s="10"/>
      <c r="E13" s="9"/>
      <c r="F13" s="3"/>
      <c r="G13" s="3"/>
      <c r="H13" s="3"/>
      <c r="I13" s="3"/>
      <c r="J13" s="3"/>
      <c r="K13" s="3"/>
      <c r="L13" s="5"/>
      <c r="M13" s="4"/>
      <c r="N13" s="4"/>
    </row>
    <row r="14" spans="2:14" ht="20.25" hidden="1" customHeight="1" x14ac:dyDescent="0.25">
      <c r="B14" s="12" t="s">
        <v>9</v>
      </c>
      <c r="C14" s="11" t="s">
        <v>364</v>
      </c>
      <c r="D14" s="10"/>
      <c r="E14" s="9"/>
      <c r="F14" s="3"/>
      <c r="G14" s="3"/>
      <c r="H14" s="3"/>
      <c r="I14" s="3"/>
      <c r="J14" s="3"/>
      <c r="K14" s="3"/>
      <c r="L14" s="5"/>
      <c r="M14" s="4"/>
      <c r="N14" s="4"/>
    </row>
    <row r="15" spans="2:14" ht="20.25" hidden="1" customHeight="1" x14ac:dyDescent="0.25">
      <c r="B15" s="12" t="s">
        <v>10</v>
      </c>
      <c r="C15" s="11" t="s">
        <v>365</v>
      </c>
      <c r="D15" s="10"/>
      <c r="E15" s="9"/>
      <c r="F15" s="3"/>
      <c r="G15" s="3"/>
      <c r="H15" s="3"/>
      <c r="I15" s="3"/>
      <c r="J15" s="3"/>
      <c r="K15" s="3"/>
      <c r="L15" s="5"/>
      <c r="M15" s="4"/>
      <c r="N15" s="4"/>
    </row>
    <row r="16" spans="2:14" ht="20.25" hidden="1" customHeight="1" x14ac:dyDescent="0.25">
      <c r="B16" s="12" t="s">
        <v>26</v>
      </c>
      <c r="C16" s="11" t="s">
        <v>366</v>
      </c>
      <c r="D16" s="10"/>
      <c r="E16" s="9"/>
      <c r="F16" s="3"/>
      <c r="G16" s="3"/>
      <c r="H16" s="3"/>
      <c r="I16" s="3"/>
      <c r="J16" s="3"/>
      <c r="K16" s="3"/>
      <c r="L16" s="5"/>
      <c r="M16" s="4"/>
      <c r="N16" s="4"/>
    </row>
    <row r="17" spans="2:14" ht="20.25" hidden="1" customHeight="1" x14ac:dyDescent="0.25">
      <c r="B17" s="12" t="s">
        <v>27</v>
      </c>
      <c r="C17" s="11" t="s">
        <v>367</v>
      </c>
      <c r="D17" s="10"/>
      <c r="E17" s="9"/>
      <c r="F17" s="3"/>
      <c r="G17" s="3"/>
      <c r="H17" s="3"/>
      <c r="I17" s="3"/>
      <c r="J17" s="3"/>
      <c r="K17" s="3"/>
      <c r="L17" s="5"/>
      <c r="M17" s="4"/>
      <c r="N17" s="4"/>
    </row>
    <row r="18" spans="2:14" ht="20.25" hidden="1" customHeight="1" x14ac:dyDescent="0.25">
      <c r="B18" s="12" t="s">
        <v>28</v>
      </c>
      <c r="C18" s="11" t="s">
        <v>368</v>
      </c>
      <c r="D18" s="10"/>
      <c r="E18" s="9"/>
      <c r="F18" s="3"/>
      <c r="G18" s="3"/>
      <c r="H18" s="3"/>
      <c r="I18" s="3"/>
      <c r="J18" s="3"/>
      <c r="K18" s="3"/>
      <c r="L18" s="5"/>
      <c r="M18" s="4"/>
      <c r="N18" s="4"/>
    </row>
    <row r="19" spans="2:14" ht="20.25" hidden="1" customHeight="1" x14ac:dyDescent="0.25">
      <c r="B19" s="12" t="s">
        <v>32</v>
      </c>
      <c r="C19" s="11" t="s">
        <v>369</v>
      </c>
      <c r="D19" s="10"/>
      <c r="E19" s="9"/>
      <c r="F19" s="3"/>
      <c r="G19" s="3"/>
      <c r="H19" s="3"/>
      <c r="I19" s="3"/>
      <c r="J19" s="3"/>
      <c r="K19" s="3"/>
      <c r="L19" s="3"/>
      <c r="M19" s="3"/>
      <c r="N19" s="4"/>
    </row>
    <row r="20" spans="2:14" ht="20.25" customHeight="1" x14ac:dyDescent="0.25">
      <c r="B20" s="8" t="s">
        <v>6</v>
      </c>
      <c r="C20" s="343"/>
      <c r="D20" s="7"/>
      <c r="E20" s="6"/>
      <c r="F20" s="3"/>
      <c r="G20" s="3"/>
      <c r="H20" s="3"/>
      <c r="I20" s="3"/>
      <c r="J20" s="3"/>
      <c r="K20" s="3"/>
      <c r="L20" s="3"/>
      <c r="M20" s="3"/>
      <c r="N20" s="4"/>
    </row>
    <row r="21" spans="2:14" ht="20.25" customHeight="1" x14ac:dyDescent="0.25">
      <c r="B21" s="3"/>
      <c r="C21" s="3"/>
      <c r="D21" s="3"/>
      <c r="E21" s="3"/>
      <c r="F21" s="3"/>
      <c r="G21" s="3"/>
      <c r="H21" s="3"/>
      <c r="I21" s="3"/>
      <c r="J21" s="4"/>
    </row>
    <row r="22" spans="2:14" ht="20.25" customHeight="1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4" ht="20.25" customHeight="1" x14ac:dyDescent="0.25">
      <c r="B23" s="3"/>
      <c r="C23" s="3"/>
      <c r="D23" s="3"/>
      <c r="E23" s="3"/>
      <c r="F23" s="3"/>
      <c r="G23" s="3"/>
      <c r="H23" s="3"/>
      <c r="I23" s="3"/>
      <c r="J23" s="4"/>
    </row>
    <row r="24" spans="2:14" ht="20.25" customHeight="1" x14ac:dyDescent="0.25">
      <c r="B24" s="4"/>
      <c r="C24" s="4"/>
      <c r="D24" s="4"/>
      <c r="E24" s="4"/>
      <c r="F24" s="4"/>
      <c r="G24" s="4"/>
      <c r="H24" s="4"/>
      <c r="I24" s="4"/>
      <c r="J24" s="4"/>
    </row>
    <row r="25" spans="2:14" ht="20.25" customHeight="1" x14ac:dyDescent="0.25">
      <c r="B25" s="4"/>
      <c r="C25" s="4"/>
      <c r="D25" s="4"/>
      <c r="E25" s="4"/>
      <c r="F25" s="4"/>
      <c r="G25" s="4"/>
      <c r="H25" s="4"/>
      <c r="I25" s="4"/>
      <c r="J25" s="4"/>
    </row>
    <row r="26" spans="2:14" ht="20.25" customHeight="1" x14ac:dyDescent="0.25">
      <c r="B26" s="4"/>
      <c r="C26" s="4"/>
      <c r="D26" s="4"/>
      <c r="E26" s="4"/>
      <c r="F26" s="4"/>
      <c r="G26" s="4"/>
      <c r="H26" s="4"/>
      <c r="I26" s="4"/>
      <c r="J26" s="4"/>
    </row>
    <row r="27" spans="2:14" ht="20.25" customHeight="1" x14ac:dyDescent="0.25">
      <c r="B27" s="3"/>
      <c r="C27" s="3"/>
      <c r="D27" s="3"/>
      <c r="E27" s="3"/>
      <c r="F27" s="3"/>
      <c r="G27" s="3"/>
      <c r="H27" s="3"/>
      <c r="I27" s="4"/>
      <c r="J27" s="4"/>
    </row>
    <row r="28" spans="2:14" ht="20.25" customHeight="1" x14ac:dyDescent="0.25">
      <c r="B28" s="3"/>
      <c r="C28" s="3"/>
      <c r="D28" s="3"/>
      <c r="E28" s="3"/>
      <c r="F28" s="3"/>
      <c r="G28" s="3"/>
      <c r="H28" s="4"/>
      <c r="I28" s="4"/>
    </row>
    <row r="29" spans="2:14" ht="20.25" customHeight="1" x14ac:dyDescent="0.25">
      <c r="B29" s="3"/>
      <c r="C29" s="3"/>
      <c r="D29" s="3"/>
      <c r="E29" s="3"/>
      <c r="F29" s="3"/>
      <c r="G29" s="3"/>
      <c r="H29" s="5"/>
      <c r="I29" s="4"/>
    </row>
    <row r="30" spans="2:14" ht="20.25" customHeight="1" x14ac:dyDescent="0.25">
      <c r="B30" s="3"/>
      <c r="C30" s="3"/>
      <c r="D30" s="3"/>
      <c r="E30" s="3"/>
      <c r="F30" s="3"/>
      <c r="G30" s="3"/>
      <c r="H30" s="5"/>
      <c r="I30" s="4"/>
    </row>
    <row r="31" spans="2:14" ht="20.25" customHeight="1" x14ac:dyDescent="0.25">
      <c r="B31" s="3"/>
      <c r="C31" s="3"/>
      <c r="D31" s="3"/>
      <c r="E31" s="3"/>
      <c r="F31" s="3"/>
      <c r="G31" s="3"/>
      <c r="H31" s="5"/>
      <c r="I31" s="4"/>
    </row>
    <row r="32" spans="2:14" ht="20.25" customHeight="1" x14ac:dyDescent="0.25">
      <c r="B32" s="3"/>
      <c r="C32" s="3"/>
      <c r="D32" s="3"/>
      <c r="E32" s="3"/>
      <c r="F32" s="3"/>
      <c r="G32" s="3"/>
      <c r="H32" s="5"/>
      <c r="I32" s="4"/>
    </row>
    <row r="33" spans="2:9" ht="20.25" customHeight="1" x14ac:dyDescent="0.25">
      <c r="B33" s="3"/>
      <c r="C33" s="3"/>
      <c r="D33" s="3"/>
      <c r="E33" s="3"/>
      <c r="F33" s="3"/>
      <c r="G33" s="3"/>
      <c r="H33" s="3"/>
      <c r="I33" s="3"/>
    </row>
    <row r="74" spans="3:3" ht="20.25" customHeight="1" x14ac:dyDescent="0.2">
      <c r="C74" s="2" t="s">
        <v>42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7"/>
  <sheetViews>
    <sheetView showGridLines="0" tabSelected="1" topLeftCell="A549" workbookViewId="0">
      <selection activeCell="J14" sqref="J14"/>
    </sheetView>
  </sheetViews>
  <sheetFormatPr defaultRowHeight="12.75" outlineLevelRow="2" outlineLevelCol="1" x14ac:dyDescent="0.2"/>
  <cols>
    <col min="1" max="1" width="6.7109375" style="194" customWidth="1"/>
    <col min="2" max="2" width="52.140625" style="194" customWidth="1"/>
    <col min="3" max="4" width="22.140625" style="194" customWidth="1"/>
    <col min="5" max="5" width="26.42578125" style="194" hidden="1" customWidth="1" outlineLevel="1"/>
    <col min="6" max="6" width="9.140625" style="194" collapsed="1"/>
    <col min="7" max="16384" width="9.140625" style="194"/>
  </cols>
  <sheetData>
    <row r="1" spans="1:5" s="186" customFormat="1" x14ac:dyDescent="0.2">
      <c r="A1" s="187"/>
      <c r="B1" s="187"/>
      <c r="C1" s="349" t="s">
        <v>345</v>
      </c>
      <c r="D1" s="349"/>
      <c r="E1" s="187"/>
    </row>
    <row r="2" spans="1:5" s="186" customFormat="1" x14ac:dyDescent="0.2"/>
    <row r="3" spans="1:5" s="186" customFormat="1" x14ac:dyDescent="0.2">
      <c r="A3" s="187"/>
      <c r="B3" s="187"/>
      <c r="C3" s="189"/>
      <c r="D3" s="189"/>
      <c r="E3" s="187"/>
    </row>
    <row r="4" spans="1:5" s="186" customFormat="1" x14ac:dyDescent="0.2"/>
    <row r="5" spans="1:5" s="186" customFormat="1" x14ac:dyDescent="0.2">
      <c r="A5" s="187"/>
      <c r="B5" s="187"/>
      <c r="C5" s="188"/>
      <c r="D5" s="188"/>
      <c r="E5" s="187"/>
    </row>
    <row r="6" spans="1:5" s="186" customFormat="1" x14ac:dyDescent="0.2"/>
    <row r="7" spans="1:5" s="186" customFormat="1" x14ac:dyDescent="0.2">
      <c r="A7" s="187"/>
      <c r="B7" s="187"/>
      <c r="C7" s="350" t="s">
        <v>344</v>
      </c>
      <c r="D7" s="350"/>
      <c r="E7" s="187"/>
    </row>
    <row r="8" spans="1:5" s="195" customFormat="1" x14ac:dyDescent="0.2">
      <c r="B8" s="341"/>
      <c r="C8" s="341"/>
      <c r="D8" s="341"/>
      <c r="E8" s="281"/>
    </row>
    <row r="9" spans="1:5" s="195" customFormat="1" x14ac:dyDescent="0.2">
      <c r="B9" s="341"/>
      <c r="C9" s="341"/>
      <c r="D9" s="341"/>
      <c r="E9" s="281"/>
    </row>
    <row r="10" spans="1:5" s="195" customFormat="1" ht="15.75" x14ac:dyDescent="0.25">
      <c r="A10" s="351" t="s">
        <v>705</v>
      </c>
      <c r="B10" s="351"/>
      <c r="C10" s="351"/>
      <c r="D10" s="351"/>
      <c r="E10" s="340"/>
    </row>
    <row r="11" spans="1:5" s="195" customFormat="1" ht="15.75" x14ac:dyDescent="0.25">
      <c r="A11" s="340"/>
      <c r="B11" s="352"/>
      <c r="C11" s="352"/>
      <c r="D11" s="352"/>
      <c r="E11" s="340"/>
    </row>
    <row r="12" spans="1:5" s="195" customFormat="1" ht="15.75" x14ac:dyDescent="0.25">
      <c r="A12" s="340"/>
      <c r="B12" s="311"/>
      <c r="C12" s="353"/>
      <c r="D12" s="353"/>
      <c r="E12" s="340"/>
    </row>
    <row r="13" spans="1:5" s="195" customFormat="1" ht="15" x14ac:dyDescent="0.2">
      <c r="A13" s="339"/>
      <c r="B13" s="354"/>
      <c r="C13" s="355"/>
      <c r="D13" s="355"/>
      <c r="E13" s="281"/>
    </row>
    <row r="14" spans="1:5" s="195" customFormat="1" x14ac:dyDescent="0.2">
      <c r="B14" s="311"/>
      <c r="C14" s="353"/>
      <c r="D14" s="353"/>
      <c r="E14" s="281"/>
    </row>
    <row r="15" spans="1:5" s="195" customFormat="1" x14ac:dyDescent="0.2">
      <c r="B15" s="341"/>
      <c r="C15" s="341"/>
      <c r="D15" s="341"/>
      <c r="E15" s="281"/>
    </row>
    <row r="16" spans="1:5" s="195" customFormat="1" x14ac:dyDescent="0.2">
      <c r="B16" s="311"/>
      <c r="C16" s="353"/>
      <c r="D16" s="353"/>
      <c r="E16" s="281"/>
    </row>
    <row r="18" spans="1:8" s="195" customFormat="1" x14ac:dyDescent="0.2">
      <c r="B18" s="341"/>
      <c r="C18" s="341"/>
      <c r="D18" s="341"/>
      <c r="E18" s="281"/>
    </row>
    <row r="19" spans="1:8" s="195" customFormat="1" ht="15.75" x14ac:dyDescent="0.25">
      <c r="A19" s="340"/>
      <c r="B19" s="360" t="s">
        <v>704</v>
      </c>
      <c r="C19" s="360"/>
      <c r="D19" s="360"/>
      <c r="E19" s="340"/>
    </row>
    <row r="20" spans="1:8" s="195" customFormat="1" ht="15" x14ac:dyDescent="0.2">
      <c r="A20" s="339"/>
      <c r="B20" s="361"/>
      <c r="C20" s="361"/>
      <c r="D20" s="361"/>
      <c r="E20" s="281"/>
    </row>
    <row r="21" spans="1:8" s="195" customFormat="1" ht="15" x14ac:dyDescent="0.25">
      <c r="A21" s="339" t="s">
        <v>2089</v>
      </c>
      <c r="B21" s="362" t="s">
        <v>2091</v>
      </c>
      <c r="C21" s="362"/>
      <c r="D21" s="362"/>
      <c r="E21" s="338"/>
    </row>
    <row r="22" spans="1:8" s="195" customFormat="1" x14ac:dyDescent="0.25">
      <c r="A22" s="337"/>
      <c r="B22" s="363"/>
      <c r="C22" s="363"/>
      <c r="D22" s="363"/>
      <c r="E22" s="363"/>
    </row>
    <row r="23" spans="1:8" s="254" customFormat="1" ht="25.5" customHeight="1" x14ac:dyDescent="0.25">
      <c r="A23" s="336" t="s">
        <v>343</v>
      </c>
      <c r="B23" s="335" t="s">
        <v>48</v>
      </c>
      <c r="C23" s="335" t="s">
        <v>342</v>
      </c>
      <c r="D23" s="335" t="s">
        <v>14</v>
      </c>
      <c r="E23" s="335" t="s">
        <v>341</v>
      </c>
    </row>
    <row r="24" spans="1:8" s="251" customFormat="1" x14ac:dyDescent="0.2">
      <c r="A24" s="334">
        <v>1</v>
      </c>
      <c r="B24" s="333">
        <v>2</v>
      </c>
      <c r="C24" s="333">
        <v>3</v>
      </c>
      <c r="D24" s="333">
        <v>4</v>
      </c>
      <c r="E24" s="333">
        <v>5</v>
      </c>
    </row>
    <row r="25" spans="1:8" s="251" customFormat="1" ht="2.25" customHeight="1" x14ac:dyDescent="0.2">
      <c r="A25" s="359"/>
      <c r="B25" s="359"/>
      <c r="C25" s="359"/>
      <c r="D25" s="359"/>
    </row>
    <row r="26" spans="1:8" s="195" customFormat="1" ht="15.75" customHeight="1" x14ac:dyDescent="0.25">
      <c r="A26" s="346" t="s">
        <v>2070</v>
      </c>
      <c r="B26" s="347"/>
      <c r="C26" s="347"/>
      <c r="D26" s="348"/>
      <c r="E26" s="332"/>
    </row>
    <row r="27" spans="1:8" s="195" customFormat="1" ht="15" x14ac:dyDescent="0.25">
      <c r="A27" s="331"/>
      <c r="B27" s="330" t="s">
        <v>1372</v>
      </c>
      <c r="C27" s="329"/>
      <c r="D27" s="328"/>
      <c r="E27" s="328"/>
      <c r="F27" s="310"/>
      <c r="G27" s="310"/>
      <c r="H27" s="310"/>
    </row>
    <row r="28" spans="1:8" s="322" customFormat="1" ht="25.5" x14ac:dyDescent="0.25">
      <c r="A28" s="327" t="s">
        <v>0</v>
      </c>
      <c r="B28" s="326" t="s">
        <v>1370</v>
      </c>
      <c r="C28" s="325" t="s">
        <v>15</v>
      </c>
      <c r="D28" s="324">
        <v>3.34</v>
      </c>
      <c r="E28" s="323" t="s">
        <v>2069</v>
      </c>
    </row>
    <row r="29" spans="1:8" s="224" customFormat="1" hidden="1" outlineLevel="2" x14ac:dyDescent="0.25">
      <c r="A29" s="321"/>
      <c r="B29" s="320" t="s">
        <v>1098</v>
      </c>
      <c r="C29" s="319" t="s">
        <v>16</v>
      </c>
      <c r="D29" s="319">
        <v>1777.8820000000001</v>
      </c>
      <c r="E29" s="318" t="s">
        <v>2068</v>
      </c>
    </row>
    <row r="30" spans="1:8" s="224" customFormat="1" hidden="1" outlineLevel="2" x14ac:dyDescent="0.25">
      <c r="A30" s="321"/>
      <c r="B30" s="320" t="s">
        <v>19</v>
      </c>
      <c r="C30" s="319" t="s">
        <v>16</v>
      </c>
      <c r="D30" s="319">
        <v>5.1100000000000003</v>
      </c>
      <c r="E30" s="318" t="s">
        <v>2065</v>
      </c>
    </row>
    <row r="31" spans="1:8" s="224" customFormat="1" ht="24" hidden="1" outlineLevel="2" x14ac:dyDescent="0.25">
      <c r="A31" s="321"/>
      <c r="B31" s="320" t="s">
        <v>1118</v>
      </c>
      <c r="C31" s="319" t="s">
        <v>18</v>
      </c>
      <c r="D31" s="319">
        <v>47.695</v>
      </c>
      <c r="E31" s="318" t="s">
        <v>2067</v>
      </c>
    </row>
    <row r="32" spans="1:8" s="224" customFormat="1" ht="24" hidden="1" outlineLevel="2" x14ac:dyDescent="0.25">
      <c r="A32" s="321"/>
      <c r="B32" s="320" t="s">
        <v>1196</v>
      </c>
      <c r="C32" s="319" t="s">
        <v>18</v>
      </c>
      <c r="D32" s="319">
        <v>23.847999999999999</v>
      </c>
      <c r="E32" s="318" t="s">
        <v>2066</v>
      </c>
    </row>
    <row r="33" spans="1:5" s="224" customFormat="1" ht="24" hidden="1" outlineLevel="2" x14ac:dyDescent="0.25">
      <c r="A33" s="321"/>
      <c r="B33" s="320" t="s">
        <v>17</v>
      </c>
      <c r="C33" s="319" t="s">
        <v>18</v>
      </c>
      <c r="D33" s="319">
        <v>5.1100000000000003</v>
      </c>
      <c r="E33" s="318" t="s">
        <v>2065</v>
      </c>
    </row>
    <row r="34" spans="1:5" s="224" customFormat="1" hidden="1" outlineLevel="2" x14ac:dyDescent="0.25">
      <c r="A34" s="321"/>
      <c r="B34" s="320" t="s">
        <v>5</v>
      </c>
      <c r="C34" s="319" t="s">
        <v>31</v>
      </c>
      <c r="D34" s="319">
        <v>64.462000000000003</v>
      </c>
      <c r="E34" s="318" t="s">
        <v>2064</v>
      </c>
    </row>
    <row r="35" spans="1:5" s="322" customFormat="1" ht="25.5" collapsed="1" x14ac:dyDescent="0.25">
      <c r="A35" s="327" t="s">
        <v>1</v>
      </c>
      <c r="B35" s="326" t="s">
        <v>1112</v>
      </c>
      <c r="C35" s="325" t="s">
        <v>15</v>
      </c>
      <c r="D35" s="324">
        <v>22.2</v>
      </c>
      <c r="E35" s="323" t="s">
        <v>2063</v>
      </c>
    </row>
    <row r="36" spans="1:5" s="224" customFormat="1" hidden="1" outlineLevel="2" x14ac:dyDescent="0.25">
      <c r="A36" s="321"/>
      <c r="B36" s="320" t="s">
        <v>694</v>
      </c>
      <c r="C36" s="319" t="s">
        <v>16</v>
      </c>
      <c r="D36" s="319">
        <v>1110.5550000000001</v>
      </c>
      <c r="E36" s="318" t="s">
        <v>2062</v>
      </c>
    </row>
    <row r="37" spans="1:5" s="224" customFormat="1" hidden="1" outlineLevel="2" x14ac:dyDescent="0.25">
      <c r="A37" s="321"/>
      <c r="B37" s="320" t="s">
        <v>19</v>
      </c>
      <c r="C37" s="319" t="s">
        <v>16</v>
      </c>
      <c r="D37" s="319">
        <v>1.9419999999999999</v>
      </c>
      <c r="E37" s="318" t="s">
        <v>2061</v>
      </c>
    </row>
    <row r="38" spans="1:5" s="224" customFormat="1" hidden="1" outlineLevel="2" x14ac:dyDescent="0.25">
      <c r="A38" s="321"/>
      <c r="B38" s="320" t="s">
        <v>24</v>
      </c>
      <c r="C38" s="319" t="s">
        <v>18</v>
      </c>
      <c r="D38" s="319">
        <v>1.554</v>
      </c>
      <c r="E38" s="318" t="s">
        <v>2060</v>
      </c>
    </row>
    <row r="39" spans="1:5" s="224" customFormat="1" ht="24" hidden="1" outlineLevel="2" x14ac:dyDescent="0.25">
      <c r="A39" s="321"/>
      <c r="B39" s="320" t="s">
        <v>1110</v>
      </c>
      <c r="C39" s="319" t="s">
        <v>31</v>
      </c>
      <c r="D39" s="319">
        <v>0.77700000000000002</v>
      </c>
      <c r="E39" s="318" t="s">
        <v>2059</v>
      </c>
    </row>
    <row r="40" spans="1:5" s="224" customFormat="1" hidden="1" outlineLevel="2" x14ac:dyDescent="0.25">
      <c r="A40" s="321"/>
      <c r="B40" s="320" t="s">
        <v>1108</v>
      </c>
      <c r="C40" s="319" t="s">
        <v>25</v>
      </c>
      <c r="D40" s="319">
        <v>75.48</v>
      </c>
      <c r="E40" s="318" t="s">
        <v>2058</v>
      </c>
    </row>
    <row r="41" spans="1:5" s="224" customFormat="1" hidden="1" outlineLevel="2" x14ac:dyDescent="0.25">
      <c r="A41" s="321"/>
      <c r="B41" s="320" t="s">
        <v>1106</v>
      </c>
      <c r="C41" s="319" t="s">
        <v>23</v>
      </c>
      <c r="D41" s="319">
        <v>0.19980000000000001</v>
      </c>
      <c r="E41" s="318" t="s">
        <v>2057</v>
      </c>
    </row>
    <row r="42" spans="1:5" s="322" customFormat="1" ht="25.5" collapsed="1" x14ac:dyDescent="0.25">
      <c r="A42" s="327" t="s">
        <v>2</v>
      </c>
      <c r="B42" s="326" t="s">
        <v>1368</v>
      </c>
      <c r="C42" s="325" t="s">
        <v>15</v>
      </c>
      <c r="D42" s="324">
        <v>19.309999999999999</v>
      </c>
      <c r="E42" s="323" t="s">
        <v>2056</v>
      </c>
    </row>
    <row r="43" spans="1:5" s="224" customFormat="1" hidden="1" outlineLevel="2" x14ac:dyDescent="0.25">
      <c r="A43" s="321"/>
      <c r="B43" s="320" t="s">
        <v>360</v>
      </c>
      <c r="C43" s="319" t="s">
        <v>16</v>
      </c>
      <c r="D43" s="319">
        <v>5385.52</v>
      </c>
      <c r="E43" s="318" t="s">
        <v>2055</v>
      </c>
    </row>
    <row r="44" spans="1:5" s="224" customFormat="1" hidden="1" outlineLevel="2" x14ac:dyDescent="0.25">
      <c r="A44" s="321"/>
      <c r="B44" s="320" t="s">
        <v>19</v>
      </c>
      <c r="C44" s="319" t="s">
        <v>16</v>
      </c>
      <c r="D44" s="319">
        <v>506.40499999999997</v>
      </c>
      <c r="E44" s="318" t="s">
        <v>2054</v>
      </c>
    </row>
    <row r="45" spans="1:5" s="224" customFormat="1" ht="24" hidden="1" outlineLevel="2" x14ac:dyDescent="0.25">
      <c r="A45" s="321"/>
      <c r="B45" s="320" t="s">
        <v>1366</v>
      </c>
      <c r="C45" s="319" t="s">
        <v>18</v>
      </c>
      <c r="D45" s="319">
        <v>405.12400000000002</v>
      </c>
      <c r="E45" s="318" t="s">
        <v>2053</v>
      </c>
    </row>
    <row r="46" spans="1:5" s="224" customFormat="1" hidden="1" outlineLevel="2" x14ac:dyDescent="0.25">
      <c r="A46" s="321"/>
      <c r="B46" s="320" t="s">
        <v>2052</v>
      </c>
      <c r="C46" s="319" t="s">
        <v>25</v>
      </c>
      <c r="D46" s="319">
        <v>1988.93</v>
      </c>
      <c r="E46" s="318" t="s">
        <v>2051</v>
      </c>
    </row>
    <row r="47" spans="1:5" s="312" customFormat="1" ht="24" hidden="1" outlineLevel="1" collapsed="1" x14ac:dyDescent="0.25">
      <c r="A47" s="317"/>
      <c r="B47" s="316" t="s">
        <v>1364</v>
      </c>
      <c r="C47" s="315" t="s">
        <v>25</v>
      </c>
      <c r="D47" s="314">
        <v>1931</v>
      </c>
      <c r="E47" s="313" t="s">
        <v>2050</v>
      </c>
    </row>
    <row r="48" spans="1:5" s="312" customFormat="1" ht="24" hidden="1" outlineLevel="1" x14ac:dyDescent="0.25">
      <c r="A48" s="317"/>
      <c r="B48" s="316" t="s">
        <v>686</v>
      </c>
      <c r="C48" s="315" t="s">
        <v>25</v>
      </c>
      <c r="D48" s="314">
        <v>1931</v>
      </c>
      <c r="E48" s="313" t="s">
        <v>2050</v>
      </c>
    </row>
    <row r="49" spans="1:8" s="322" customFormat="1" ht="51" collapsed="1" x14ac:dyDescent="0.25">
      <c r="A49" s="327" t="s">
        <v>3</v>
      </c>
      <c r="B49" s="326" t="s">
        <v>1362</v>
      </c>
      <c r="C49" s="325" t="s">
        <v>25</v>
      </c>
      <c r="D49" s="324">
        <v>289</v>
      </c>
      <c r="E49" s="323" t="s">
        <v>1115</v>
      </c>
    </row>
    <row r="50" spans="1:8" s="224" customFormat="1" hidden="1" outlineLevel="2" x14ac:dyDescent="0.25">
      <c r="A50" s="321"/>
      <c r="B50" s="320" t="s">
        <v>359</v>
      </c>
      <c r="C50" s="319" t="s">
        <v>16</v>
      </c>
      <c r="D50" s="319">
        <v>515.14300000000003</v>
      </c>
      <c r="E50" s="318" t="s">
        <v>2049</v>
      </c>
    </row>
    <row r="51" spans="1:8" s="224" customFormat="1" hidden="1" outlineLevel="2" x14ac:dyDescent="0.25">
      <c r="A51" s="321"/>
      <c r="B51" s="320" t="s">
        <v>1360</v>
      </c>
      <c r="C51" s="319" t="s">
        <v>435</v>
      </c>
      <c r="D51" s="319">
        <v>606.9</v>
      </c>
      <c r="E51" s="318" t="s">
        <v>2048</v>
      </c>
    </row>
    <row r="52" spans="1:8" s="224" customFormat="1" ht="24" hidden="1" outlineLevel="2" x14ac:dyDescent="0.25">
      <c r="A52" s="321"/>
      <c r="B52" s="320" t="s">
        <v>1358</v>
      </c>
      <c r="C52" s="319" t="s">
        <v>435</v>
      </c>
      <c r="D52" s="319">
        <v>606.9</v>
      </c>
      <c r="E52" s="318" t="s">
        <v>2048</v>
      </c>
    </row>
    <row r="53" spans="1:8" s="224" customFormat="1" ht="24" hidden="1" outlineLevel="2" x14ac:dyDescent="0.25">
      <c r="A53" s="321"/>
      <c r="B53" s="320" t="s">
        <v>1356</v>
      </c>
      <c r="C53" s="319" t="s">
        <v>435</v>
      </c>
      <c r="D53" s="319">
        <v>190.74</v>
      </c>
      <c r="E53" s="318" t="s">
        <v>2047</v>
      </c>
    </row>
    <row r="54" spans="1:8" s="224" customFormat="1" hidden="1" outlineLevel="2" x14ac:dyDescent="0.25">
      <c r="A54" s="321"/>
      <c r="B54" s="320" t="s">
        <v>1354</v>
      </c>
      <c r="C54" s="319" t="s">
        <v>355</v>
      </c>
      <c r="D54" s="319">
        <v>46.24</v>
      </c>
      <c r="E54" s="318" t="s">
        <v>2046</v>
      </c>
    </row>
    <row r="55" spans="1:8" s="195" customFormat="1" ht="15" collapsed="1" x14ac:dyDescent="0.25">
      <c r="A55" s="331"/>
      <c r="B55" s="330" t="s">
        <v>1353</v>
      </c>
      <c r="C55" s="329"/>
      <c r="D55" s="328"/>
      <c r="E55" s="328"/>
      <c r="F55" s="310"/>
      <c r="G55" s="310"/>
      <c r="H55" s="310"/>
    </row>
    <row r="56" spans="1:8" s="322" customFormat="1" x14ac:dyDescent="0.25">
      <c r="A56" s="327" t="s">
        <v>4</v>
      </c>
      <c r="B56" s="326" t="s">
        <v>756</v>
      </c>
      <c r="C56" s="325" t="s">
        <v>15</v>
      </c>
      <c r="D56" s="324">
        <v>0.49309999999999998</v>
      </c>
      <c r="E56" s="323" t="s">
        <v>2045</v>
      </c>
    </row>
    <row r="57" spans="1:8" s="224" customFormat="1" hidden="1" outlineLevel="2" x14ac:dyDescent="0.25">
      <c r="A57" s="321"/>
      <c r="B57" s="320" t="s">
        <v>701</v>
      </c>
      <c r="C57" s="319" t="s">
        <v>16</v>
      </c>
      <c r="D57" s="319">
        <v>44.945999999999998</v>
      </c>
      <c r="E57" s="318" t="s">
        <v>2044</v>
      </c>
    </row>
    <row r="58" spans="1:8" s="224" customFormat="1" hidden="1" outlineLevel="2" x14ac:dyDescent="0.25">
      <c r="A58" s="321"/>
      <c r="B58" s="320" t="s">
        <v>19</v>
      </c>
      <c r="C58" s="319" t="s">
        <v>16</v>
      </c>
      <c r="D58" s="319">
        <v>3.8170000000000002</v>
      </c>
      <c r="E58" s="318" t="s">
        <v>2043</v>
      </c>
    </row>
    <row r="59" spans="1:8" s="224" customFormat="1" ht="24" hidden="1" outlineLevel="2" x14ac:dyDescent="0.25">
      <c r="A59" s="321"/>
      <c r="B59" s="320" t="s">
        <v>17</v>
      </c>
      <c r="C59" s="319" t="s">
        <v>18</v>
      </c>
      <c r="D59" s="319">
        <v>3.8170000000000002</v>
      </c>
      <c r="E59" s="318" t="s">
        <v>2043</v>
      </c>
    </row>
    <row r="60" spans="1:8" s="322" customFormat="1" ht="25.5" collapsed="1" x14ac:dyDescent="0.25">
      <c r="A60" s="327" t="s">
        <v>6</v>
      </c>
      <c r="B60" s="326" t="s">
        <v>786</v>
      </c>
      <c r="C60" s="325" t="s">
        <v>25</v>
      </c>
      <c r="D60" s="324">
        <v>35.67</v>
      </c>
      <c r="E60" s="323" t="s">
        <v>2034</v>
      </c>
    </row>
    <row r="61" spans="1:8" s="224" customFormat="1" hidden="1" outlineLevel="2" x14ac:dyDescent="0.25">
      <c r="A61" s="321"/>
      <c r="B61" s="320" t="s">
        <v>693</v>
      </c>
      <c r="C61" s="319" t="s">
        <v>16</v>
      </c>
      <c r="D61" s="319">
        <v>98.448999999999998</v>
      </c>
      <c r="E61" s="318" t="s">
        <v>2042</v>
      </c>
    </row>
    <row r="62" spans="1:8" s="224" customFormat="1" hidden="1" outlineLevel="2" x14ac:dyDescent="0.25">
      <c r="A62" s="321"/>
      <c r="B62" s="320" t="s">
        <v>19</v>
      </c>
      <c r="C62" s="319" t="s">
        <v>16</v>
      </c>
      <c r="D62" s="319">
        <v>7.58</v>
      </c>
      <c r="E62" s="318" t="s">
        <v>2041</v>
      </c>
    </row>
    <row r="63" spans="1:8" s="224" customFormat="1" hidden="1" outlineLevel="2" x14ac:dyDescent="0.25">
      <c r="A63" s="321"/>
      <c r="B63" s="320" t="s">
        <v>38</v>
      </c>
      <c r="C63" s="319" t="s">
        <v>18</v>
      </c>
      <c r="D63" s="319">
        <v>14.268000000000001</v>
      </c>
      <c r="E63" s="318" t="s">
        <v>2040</v>
      </c>
    </row>
    <row r="64" spans="1:8" s="224" customFormat="1" hidden="1" outlineLevel="2" x14ac:dyDescent="0.25">
      <c r="A64" s="321"/>
      <c r="B64" s="320" t="s">
        <v>24</v>
      </c>
      <c r="C64" s="319" t="s">
        <v>18</v>
      </c>
      <c r="D64" s="319">
        <v>6.0640000000000001</v>
      </c>
      <c r="E64" s="318" t="s">
        <v>2039</v>
      </c>
    </row>
    <row r="65" spans="1:5" s="224" customFormat="1" ht="36" hidden="1" outlineLevel="2" x14ac:dyDescent="0.25">
      <c r="A65" s="321"/>
      <c r="B65" s="320" t="s">
        <v>784</v>
      </c>
      <c r="C65" s="319" t="s">
        <v>31</v>
      </c>
      <c r="D65" s="319">
        <v>0.10700999999999999</v>
      </c>
      <c r="E65" s="318" t="s">
        <v>2038</v>
      </c>
    </row>
    <row r="66" spans="1:5" s="224" customFormat="1" ht="24" hidden="1" outlineLevel="2" x14ac:dyDescent="0.25">
      <c r="A66" s="321"/>
      <c r="B66" s="320" t="s">
        <v>782</v>
      </c>
      <c r="C66" s="319" t="s">
        <v>357</v>
      </c>
      <c r="D66" s="319">
        <v>3.5670000000000002</v>
      </c>
      <c r="E66" s="318" t="s">
        <v>2037</v>
      </c>
    </row>
    <row r="67" spans="1:5" s="224" customFormat="1" hidden="1" outlineLevel="2" x14ac:dyDescent="0.25">
      <c r="A67" s="321"/>
      <c r="B67" s="320" t="s">
        <v>791</v>
      </c>
      <c r="C67" s="319" t="s">
        <v>25</v>
      </c>
      <c r="D67" s="319">
        <v>35.67</v>
      </c>
      <c r="E67" s="318" t="s">
        <v>2036</v>
      </c>
    </row>
    <row r="68" spans="1:5" s="224" customFormat="1" hidden="1" outlineLevel="2" x14ac:dyDescent="0.25">
      <c r="A68" s="321"/>
      <c r="B68" s="320" t="s">
        <v>346</v>
      </c>
      <c r="C68" s="319" t="s">
        <v>31</v>
      </c>
      <c r="D68" s="319">
        <v>3.5669999999999999E-3</v>
      </c>
      <c r="E68" s="318" t="s">
        <v>2035</v>
      </c>
    </row>
    <row r="69" spans="1:5" s="312" customFormat="1" hidden="1" outlineLevel="1" collapsed="1" x14ac:dyDescent="0.25">
      <c r="A69" s="317"/>
      <c r="B69" s="316" t="s">
        <v>754</v>
      </c>
      <c r="C69" s="315" t="s">
        <v>420</v>
      </c>
      <c r="D69" s="314">
        <v>22</v>
      </c>
      <c r="E69" s="313" t="s">
        <v>595</v>
      </c>
    </row>
    <row r="70" spans="1:5" s="312" customFormat="1" ht="24" hidden="1" outlineLevel="1" x14ac:dyDescent="0.25">
      <c r="A70" s="317"/>
      <c r="B70" s="316" t="s">
        <v>1200</v>
      </c>
      <c r="C70" s="315" t="s">
        <v>25</v>
      </c>
      <c r="D70" s="314">
        <v>35.67</v>
      </c>
      <c r="E70" s="313" t="s">
        <v>2034</v>
      </c>
    </row>
    <row r="71" spans="1:5" s="322" customFormat="1" collapsed="1" x14ac:dyDescent="0.25">
      <c r="A71" s="327" t="s">
        <v>7</v>
      </c>
      <c r="B71" s="326" t="s">
        <v>1351</v>
      </c>
      <c r="C71" s="325" t="s">
        <v>357</v>
      </c>
      <c r="D71" s="324">
        <v>22</v>
      </c>
      <c r="E71" s="323" t="s">
        <v>595</v>
      </c>
    </row>
    <row r="72" spans="1:5" s="224" customFormat="1" hidden="1" outlineLevel="2" x14ac:dyDescent="0.25">
      <c r="A72" s="321"/>
      <c r="B72" s="320" t="s">
        <v>693</v>
      </c>
      <c r="C72" s="319" t="s">
        <v>16</v>
      </c>
      <c r="D72" s="319">
        <v>28.082999999999998</v>
      </c>
      <c r="E72" s="318" t="s">
        <v>2033</v>
      </c>
    </row>
    <row r="73" spans="1:5" s="224" customFormat="1" hidden="1" outlineLevel="2" x14ac:dyDescent="0.25">
      <c r="A73" s="321"/>
      <c r="B73" s="320" t="s">
        <v>38</v>
      </c>
      <c r="C73" s="319" t="s">
        <v>18</v>
      </c>
      <c r="D73" s="319">
        <v>5.72</v>
      </c>
      <c r="E73" s="318" t="s">
        <v>2032</v>
      </c>
    </row>
    <row r="74" spans="1:5" s="224" customFormat="1" ht="24" hidden="1" outlineLevel="2" x14ac:dyDescent="0.25">
      <c r="A74" s="321"/>
      <c r="B74" s="320" t="s">
        <v>1349</v>
      </c>
      <c r="C74" s="319" t="s">
        <v>355</v>
      </c>
      <c r="D74" s="319">
        <v>1.76</v>
      </c>
      <c r="E74" s="318" t="s">
        <v>2031</v>
      </c>
    </row>
    <row r="75" spans="1:5" s="224" customFormat="1" hidden="1" outlineLevel="2" x14ac:dyDescent="0.25">
      <c r="A75" s="321"/>
      <c r="B75" s="320" t="s">
        <v>2030</v>
      </c>
      <c r="C75" s="319" t="s">
        <v>357</v>
      </c>
      <c r="D75" s="319">
        <v>22</v>
      </c>
      <c r="E75" s="318" t="s">
        <v>2029</v>
      </c>
    </row>
    <row r="76" spans="1:5" s="224" customFormat="1" hidden="1" outlineLevel="2" x14ac:dyDescent="0.25">
      <c r="A76" s="321"/>
      <c r="B76" s="320" t="s">
        <v>346</v>
      </c>
      <c r="C76" s="319" t="s">
        <v>31</v>
      </c>
      <c r="D76" s="319">
        <v>1.5399999999999999E-3</v>
      </c>
      <c r="E76" s="318" t="s">
        <v>2028</v>
      </c>
    </row>
    <row r="77" spans="1:5" s="312" customFormat="1" ht="24" hidden="1" outlineLevel="1" collapsed="1" x14ac:dyDescent="0.25">
      <c r="A77" s="317"/>
      <c r="B77" s="316" t="s">
        <v>1347</v>
      </c>
      <c r="C77" s="315" t="s">
        <v>357</v>
      </c>
      <c r="D77" s="314">
        <v>22</v>
      </c>
      <c r="E77" s="313" t="s">
        <v>595</v>
      </c>
    </row>
    <row r="78" spans="1:5" s="322" customFormat="1" ht="51" collapsed="1" x14ac:dyDescent="0.25">
      <c r="A78" s="327" t="s">
        <v>8</v>
      </c>
      <c r="B78" s="326" t="s">
        <v>1345</v>
      </c>
      <c r="C78" s="325" t="s">
        <v>15</v>
      </c>
      <c r="D78" s="324">
        <v>0.30499999999999999</v>
      </c>
      <c r="E78" s="323" t="s">
        <v>2006</v>
      </c>
    </row>
    <row r="79" spans="1:5" s="224" customFormat="1" hidden="1" outlineLevel="2" x14ac:dyDescent="0.25">
      <c r="A79" s="321"/>
      <c r="B79" s="320" t="s">
        <v>339</v>
      </c>
      <c r="C79" s="319" t="s">
        <v>16</v>
      </c>
      <c r="D79" s="319">
        <v>29.347000000000001</v>
      </c>
      <c r="E79" s="318" t="s">
        <v>2027</v>
      </c>
    </row>
    <row r="80" spans="1:5" s="224" customFormat="1" hidden="1" outlineLevel="2" x14ac:dyDescent="0.25">
      <c r="A80" s="321"/>
      <c r="B80" s="320" t="s">
        <v>19</v>
      </c>
      <c r="C80" s="319" t="s">
        <v>16</v>
      </c>
      <c r="D80" s="319">
        <v>0.51087499999999997</v>
      </c>
      <c r="E80" s="318" t="s">
        <v>2026</v>
      </c>
    </row>
    <row r="81" spans="1:5" s="224" customFormat="1" hidden="1" outlineLevel="2" x14ac:dyDescent="0.25">
      <c r="A81" s="321"/>
      <c r="B81" s="320" t="s">
        <v>37</v>
      </c>
      <c r="C81" s="319" t="s">
        <v>18</v>
      </c>
      <c r="D81" s="319">
        <v>6.1000000000000004E-3</v>
      </c>
      <c r="E81" s="318" t="s">
        <v>2002</v>
      </c>
    </row>
    <row r="82" spans="1:5" s="224" customFormat="1" hidden="1" outlineLevel="2" x14ac:dyDescent="0.25">
      <c r="A82" s="321"/>
      <c r="B82" s="320" t="s">
        <v>554</v>
      </c>
      <c r="C82" s="319" t="s">
        <v>18</v>
      </c>
      <c r="D82" s="319">
        <v>0.31109999999999999</v>
      </c>
      <c r="E82" s="318" t="s">
        <v>2025</v>
      </c>
    </row>
    <row r="83" spans="1:5" s="224" customFormat="1" ht="24" hidden="1" outlineLevel="2" x14ac:dyDescent="0.25">
      <c r="A83" s="321"/>
      <c r="B83" s="320" t="s">
        <v>17</v>
      </c>
      <c r="C83" s="319" t="s">
        <v>18</v>
      </c>
      <c r="D83" s="319">
        <v>9.1499999999999998E-2</v>
      </c>
      <c r="E83" s="318" t="s">
        <v>2024</v>
      </c>
    </row>
    <row r="84" spans="1:5" s="224" customFormat="1" hidden="1" outlineLevel="2" x14ac:dyDescent="0.25">
      <c r="A84" s="321"/>
      <c r="B84" s="320" t="s">
        <v>22</v>
      </c>
      <c r="C84" s="319" t="s">
        <v>23</v>
      </c>
      <c r="D84" s="319">
        <v>0.22570000000000001</v>
      </c>
      <c r="E84" s="318" t="s">
        <v>2023</v>
      </c>
    </row>
    <row r="85" spans="1:5" s="224" customFormat="1" hidden="1" outlineLevel="2" x14ac:dyDescent="0.25">
      <c r="A85" s="321"/>
      <c r="B85" s="320" t="s">
        <v>792</v>
      </c>
      <c r="C85" s="319" t="s">
        <v>31</v>
      </c>
      <c r="D85" s="319">
        <v>0.37514999999999998</v>
      </c>
      <c r="E85" s="318" t="s">
        <v>2022</v>
      </c>
    </row>
    <row r="86" spans="1:5" s="312" customFormat="1" ht="24" hidden="1" outlineLevel="1" collapsed="1" x14ac:dyDescent="0.25">
      <c r="A86" s="317"/>
      <c r="B86" s="316" t="s">
        <v>712</v>
      </c>
      <c r="C86" s="315" t="s">
        <v>31</v>
      </c>
      <c r="D86" s="314">
        <v>3.9649999999999998E-3</v>
      </c>
      <c r="E86" s="313" t="s">
        <v>2021</v>
      </c>
    </row>
    <row r="87" spans="1:5" s="312" customFormat="1" ht="24" hidden="1" outlineLevel="1" x14ac:dyDescent="0.25">
      <c r="A87" s="317"/>
      <c r="B87" s="316" t="s">
        <v>1342</v>
      </c>
      <c r="C87" s="315" t="s">
        <v>30</v>
      </c>
      <c r="D87" s="314">
        <v>375.15</v>
      </c>
      <c r="E87" s="313" t="s">
        <v>2020</v>
      </c>
    </row>
    <row r="88" spans="1:5" s="322" customFormat="1" ht="51" collapsed="1" x14ac:dyDescent="0.25">
      <c r="A88" s="327" t="s">
        <v>9</v>
      </c>
      <c r="B88" s="326" t="s">
        <v>1343</v>
      </c>
      <c r="C88" s="325" t="s">
        <v>15</v>
      </c>
      <c r="D88" s="324">
        <v>0.30499999999999999</v>
      </c>
      <c r="E88" s="323" t="s">
        <v>2006</v>
      </c>
    </row>
    <row r="89" spans="1:5" s="224" customFormat="1" hidden="1" outlineLevel="2" x14ac:dyDescent="0.25">
      <c r="A89" s="321"/>
      <c r="B89" s="320" t="s">
        <v>339</v>
      </c>
      <c r="C89" s="319" t="s">
        <v>16</v>
      </c>
      <c r="D89" s="319">
        <v>2.883</v>
      </c>
      <c r="E89" s="318" t="s">
        <v>2019</v>
      </c>
    </row>
    <row r="90" spans="1:5" s="224" customFormat="1" hidden="1" outlineLevel="2" x14ac:dyDescent="0.25">
      <c r="A90" s="321"/>
      <c r="B90" s="320" t="s">
        <v>19</v>
      </c>
      <c r="C90" s="319" t="s">
        <v>16</v>
      </c>
      <c r="D90" s="319">
        <v>4.9562000000000002E-2</v>
      </c>
      <c r="E90" s="318" t="s">
        <v>2018</v>
      </c>
    </row>
    <row r="91" spans="1:5" s="224" customFormat="1" hidden="1" outlineLevel="2" x14ac:dyDescent="0.25">
      <c r="A91" s="321"/>
      <c r="B91" s="320" t="s">
        <v>37</v>
      </c>
      <c r="C91" s="319" t="s">
        <v>18</v>
      </c>
      <c r="D91" s="319">
        <v>6.0999999999999997E-4</v>
      </c>
      <c r="E91" s="318" t="s">
        <v>2017</v>
      </c>
    </row>
    <row r="92" spans="1:5" s="224" customFormat="1" hidden="1" outlineLevel="2" x14ac:dyDescent="0.25">
      <c r="A92" s="321"/>
      <c r="B92" s="320" t="s">
        <v>554</v>
      </c>
      <c r="C92" s="319" t="s">
        <v>18</v>
      </c>
      <c r="D92" s="319">
        <v>3.0499999999999999E-2</v>
      </c>
      <c r="E92" s="318" t="s">
        <v>2016</v>
      </c>
    </row>
    <row r="93" spans="1:5" s="224" customFormat="1" ht="24" hidden="1" outlineLevel="2" x14ac:dyDescent="0.25">
      <c r="A93" s="321"/>
      <c r="B93" s="320" t="s">
        <v>17</v>
      </c>
      <c r="C93" s="319" t="s">
        <v>18</v>
      </c>
      <c r="D93" s="319">
        <v>9.1500000000000001E-3</v>
      </c>
      <c r="E93" s="318" t="s">
        <v>2015</v>
      </c>
    </row>
    <row r="94" spans="1:5" s="224" customFormat="1" hidden="1" outlineLevel="2" x14ac:dyDescent="0.25">
      <c r="A94" s="321"/>
      <c r="B94" s="320" t="s">
        <v>22</v>
      </c>
      <c r="C94" s="319" t="s">
        <v>23</v>
      </c>
      <c r="D94" s="319">
        <v>2.257E-2</v>
      </c>
      <c r="E94" s="318" t="s">
        <v>2014</v>
      </c>
    </row>
    <row r="95" spans="1:5" s="224" customFormat="1" hidden="1" outlineLevel="2" x14ac:dyDescent="0.25">
      <c r="A95" s="321"/>
      <c r="B95" s="320" t="s">
        <v>792</v>
      </c>
      <c r="C95" s="319" t="s">
        <v>31</v>
      </c>
      <c r="D95" s="319">
        <v>3.7515E-2</v>
      </c>
      <c r="E95" s="318" t="s">
        <v>2013</v>
      </c>
    </row>
    <row r="96" spans="1:5" s="312" customFormat="1" ht="24" hidden="1" outlineLevel="1" collapsed="1" x14ac:dyDescent="0.25">
      <c r="A96" s="317"/>
      <c r="B96" s="316" t="s">
        <v>1342</v>
      </c>
      <c r="C96" s="315" t="s">
        <v>30</v>
      </c>
      <c r="D96" s="314">
        <v>375.15</v>
      </c>
      <c r="E96" s="313" t="s">
        <v>2012</v>
      </c>
    </row>
    <row r="97" spans="1:5" s="322" customFormat="1" ht="25.5" collapsed="1" x14ac:dyDescent="0.25">
      <c r="A97" s="327" t="s">
        <v>10</v>
      </c>
      <c r="B97" s="326" t="s">
        <v>1341</v>
      </c>
      <c r="C97" s="325" t="s">
        <v>15</v>
      </c>
      <c r="D97" s="324">
        <v>0.30499999999999999</v>
      </c>
      <c r="E97" s="323" t="s">
        <v>2006</v>
      </c>
    </row>
    <row r="98" spans="1:5" s="224" customFormat="1" hidden="1" outlineLevel="2" x14ac:dyDescent="0.25">
      <c r="A98" s="321"/>
      <c r="B98" s="320" t="s">
        <v>360</v>
      </c>
      <c r="C98" s="319" t="s">
        <v>16</v>
      </c>
      <c r="D98" s="319">
        <v>5.7240000000000002</v>
      </c>
      <c r="E98" s="318" t="s">
        <v>2011</v>
      </c>
    </row>
    <row r="99" spans="1:5" s="224" customFormat="1" hidden="1" outlineLevel="2" x14ac:dyDescent="0.25">
      <c r="A99" s="321"/>
      <c r="B99" s="320" t="s">
        <v>19</v>
      </c>
      <c r="C99" s="319" t="s">
        <v>16</v>
      </c>
      <c r="D99" s="319">
        <v>1.1436999999999999E-2</v>
      </c>
      <c r="E99" s="318" t="s">
        <v>2010</v>
      </c>
    </row>
    <row r="100" spans="1:5" s="224" customFormat="1" hidden="1" outlineLevel="2" x14ac:dyDescent="0.25">
      <c r="A100" s="321"/>
      <c r="B100" s="320" t="s">
        <v>24</v>
      </c>
      <c r="C100" s="319" t="s">
        <v>18</v>
      </c>
      <c r="D100" s="319">
        <v>6.1000000000000004E-3</v>
      </c>
      <c r="E100" s="318" t="s">
        <v>2002</v>
      </c>
    </row>
    <row r="101" spans="1:5" s="224" customFormat="1" ht="24" hidden="1" outlineLevel="2" x14ac:dyDescent="0.25">
      <c r="A101" s="321"/>
      <c r="B101" s="320" t="s">
        <v>17</v>
      </c>
      <c r="C101" s="319" t="s">
        <v>18</v>
      </c>
      <c r="D101" s="319">
        <v>3.0500000000000002E-3</v>
      </c>
      <c r="E101" s="318" t="s">
        <v>2009</v>
      </c>
    </row>
    <row r="102" spans="1:5" s="224" customFormat="1" hidden="1" outlineLevel="2" x14ac:dyDescent="0.25">
      <c r="A102" s="321"/>
      <c r="B102" s="320" t="s">
        <v>358</v>
      </c>
      <c r="C102" s="319" t="s">
        <v>31</v>
      </c>
      <c r="D102" s="319">
        <v>6.1000000000000004E-3</v>
      </c>
      <c r="E102" s="318" t="s">
        <v>2002</v>
      </c>
    </row>
    <row r="103" spans="1:5" s="224" customFormat="1" hidden="1" outlineLevel="2" x14ac:dyDescent="0.25">
      <c r="A103" s="321"/>
      <c r="B103" s="320" t="s">
        <v>29</v>
      </c>
      <c r="C103" s="319" t="s">
        <v>30</v>
      </c>
      <c r="D103" s="319">
        <v>6.0999999999999999E-2</v>
      </c>
      <c r="E103" s="318" t="s">
        <v>2008</v>
      </c>
    </row>
    <row r="104" spans="1:5" s="312" customFormat="1" hidden="1" outlineLevel="1" collapsed="1" x14ac:dyDescent="0.25">
      <c r="A104" s="317"/>
      <c r="B104" s="316" t="s">
        <v>567</v>
      </c>
      <c r="C104" s="315" t="s">
        <v>31</v>
      </c>
      <c r="D104" s="314">
        <v>6.1000000000000004E-3</v>
      </c>
      <c r="E104" s="313" t="s">
        <v>2007</v>
      </c>
    </row>
    <row r="105" spans="1:5" s="322" customFormat="1" ht="25.5" collapsed="1" x14ac:dyDescent="0.25">
      <c r="A105" s="327" t="s">
        <v>26</v>
      </c>
      <c r="B105" s="326" t="s">
        <v>1341</v>
      </c>
      <c r="C105" s="325" t="s">
        <v>15</v>
      </c>
      <c r="D105" s="324">
        <v>0.30499999999999999</v>
      </c>
      <c r="E105" s="323" t="s">
        <v>2006</v>
      </c>
    </row>
    <row r="106" spans="1:5" s="224" customFormat="1" hidden="1" outlineLevel="2" x14ac:dyDescent="0.25">
      <c r="A106" s="321"/>
      <c r="B106" s="320" t="s">
        <v>360</v>
      </c>
      <c r="C106" s="319" t="s">
        <v>16</v>
      </c>
      <c r="D106" s="319">
        <v>5.7240000000000002</v>
      </c>
      <c r="E106" s="318" t="s">
        <v>2011</v>
      </c>
    </row>
    <row r="107" spans="1:5" s="224" customFormat="1" hidden="1" outlineLevel="2" x14ac:dyDescent="0.25">
      <c r="A107" s="321"/>
      <c r="B107" s="320" t="s">
        <v>19</v>
      </c>
      <c r="C107" s="319" t="s">
        <v>16</v>
      </c>
      <c r="D107" s="319">
        <v>1.1436999999999999E-2</v>
      </c>
      <c r="E107" s="318" t="s">
        <v>2010</v>
      </c>
    </row>
    <row r="108" spans="1:5" s="224" customFormat="1" hidden="1" outlineLevel="2" x14ac:dyDescent="0.25">
      <c r="A108" s="321"/>
      <c r="B108" s="320" t="s">
        <v>24</v>
      </c>
      <c r="C108" s="319" t="s">
        <v>18</v>
      </c>
      <c r="D108" s="319">
        <v>6.1000000000000004E-3</v>
      </c>
      <c r="E108" s="318" t="s">
        <v>2002</v>
      </c>
    </row>
    <row r="109" spans="1:5" s="224" customFormat="1" ht="24" hidden="1" outlineLevel="2" x14ac:dyDescent="0.25">
      <c r="A109" s="321"/>
      <c r="B109" s="320" t="s">
        <v>17</v>
      </c>
      <c r="C109" s="319" t="s">
        <v>18</v>
      </c>
      <c r="D109" s="319">
        <v>3.0500000000000002E-3</v>
      </c>
      <c r="E109" s="318" t="s">
        <v>2009</v>
      </c>
    </row>
    <row r="110" spans="1:5" s="224" customFormat="1" hidden="1" outlineLevel="2" x14ac:dyDescent="0.25">
      <c r="A110" s="321"/>
      <c r="B110" s="320" t="s">
        <v>358</v>
      </c>
      <c r="C110" s="319" t="s">
        <v>31</v>
      </c>
      <c r="D110" s="319">
        <v>6.1000000000000004E-3</v>
      </c>
      <c r="E110" s="318" t="s">
        <v>2002</v>
      </c>
    </row>
    <row r="111" spans="1:5" s="224" customFormat="1" hidden="1" outlineLevel="2" x14ac:dyDescent="0.25">
      <c r="A111" s="321"/>
      <c r="B111" s="320" t="s">
        <v>29</v>
      </c>
      <c r="C111" s="319" t="s">
        <v>30</v>
      </c>
      <c r="D111" s="319">
        <v>6.0999999999999999E-2</v>
      </c>
      <c r="E111" s="318" t="s">
        <v>2008</v>
      </c>
    </row>
    <row r="112" spans="1:5" s="312" customFormat="1" hidden="1" outlineLevel="1" collapsed="1" x14ac:dyDescent="0.25">
      <c r="A112" s="317"/>
      <c r="B112" s="316" t="s">
        <v>567</v>
      </c>
      <c r="C112" s="315" t="s">
        <v>31</v>
      </c>
      <c r="D112" s="314">
        <v>6.1000000000000004E-3</v>
      </c>
      <c r="E112" s="313" t="s">
        <v>2007</v>
      </c>
    </row>
    <row r="113" spans="1:8" s="322" customFormat="1" ht="25.5" collapsed="1" x14ac:dyDescent="0.25">
      <c r="A113" s="327" t="s">
        <v>27</v>
      </c>
      <c r="B113" s="326" t="s">
        <v>1340</v>
      </c>
      <c r="C113" s="325" t="s">
        <v>15</v>
      </c>
      <c r="D113" s="324">
        <v>0.30499999999999999</v>
      </c>
      <c r="E113" s="323" t="s">
        <v>2006</v>
      </c>
    </row>
    <row r="114" spans="1:8" s="224" customFormat="1" hidden="1" outlineLevel="2" x14ac:dyDescent="0.25">
      <c r="A114" s="321"/>
      <c r="B114" s="320" t="s">
        <v>702</v>
      </c>
      <c r="C114" s="319" t="s">
        <v>16</v>
      </c>
      <c r="D114" s="319">
        <v>13.679</v>
      </c>
      <c r="E114" s="318" t="s">
        <v>2005</v>
      </c>
    </row>
    <row r="115" spans="1:8" s="224" customFormat="1" hidden="1" outlineLevel="2" x14ac:dyDescent="0.25">
      <c r="A115" s="321"/>
      <c r="B115" s="320" t="s">
        <v>19</v>
      </c>
      <c r="C115" s="319" t="s">
        <v>16</v>
      </c>
      <c r="D115" s="319">
        <v>6.4811999999999995E-2</v>
      </c>
      <c r="E115" s="318" t="s">
        <v>2004</v>
      </c>
    </row>
    <row r="116" spans="1:8" s="224" customFormat="1" hidden="1" outlineLevel="2" x14ac:dyDescent="0.25">
      <c r="A116" s="321"/>
      <c r="B116" s="320" t="s">
        <v>24</v>
      </c>
      <c r="C116" s="319" t="s">
        <v>18</v>
      </c>
      <c r="D116" s="319">
        <v>4.5749999999999999E-2</v>
      </c>
      <c r="E116" s="318" t="s">
        <v>2003</v>
      </c>
    </row>
    <row r="117" spans="1:8" s="224" customFormat="1" ht="24" hidden="1" outlineLevel="2" x14ac:dyDescent="0.25">
      <c r="A117" s="321"/>
      <c r="B117" s="320" t="s">
        <v>17</v>
      </c>
      <c r="C117" s="319" t="s">
        <v>18</v>
      </c>
      <c r="D117" s="319">
        <v>6.1000000000000004E-3</v>
      </c>
      <c r="E117" s="318" t="s">
        <v>2002</v>
      </c>
    </row>
    <row r="118" spans="1:8" s="224" customFormat="1" hidden="1" outlineLevel="2" x14ac:dyDescent="0.25">
      <c r="A118" s="321"/>
      <c r="B118" s="320" t="s">
        <v>703</v>
      </c>
      <c r="C118" s="319" t="s">
        <v>31</v>
      </c>
      <c r="D118" s="319">
        <v>1.9214999999999999E-2</v>
      </c>
      <c r="E118" s="318" t="s">
        <v>2001</v>
      </c>
    </row>
    <row r="119" spans="1:8" s="224" customFormat="1" hidden="1" outlineLevel="2" x14ac:dyDescent="0.25">
      <c r="A119" s="321"/>
      <c r="B119" s="320" t="s">
        <v>563</v>
      </c>
      <c r="C119" s="319" t="s">
        <v>31</v>
      </c>
      <c r="D119" s="319">
        <v>1.5554999999999999E-2</v>
      </c>
      <c r="E119" s="318" t="s">
        <v>2000</v>
      </c>
    </row>
    <row r="120" spans="1:8" s="224" customFormat="1" hidden="1" outlineLevel="2" x14ac:dyDescent="0.25">
      <c r="A120" s="321"/>
      <c r="B120" s="320" t="s">
        <v>356</v>
      </c>
      <c r="C120" s="319" t="s">
        <v>25</v>
      </c>
      <c r="D120" s="319">
        <v>0.25619999999999998</v>
      </c>
      <c r="E120" s="318" t="s">
        <v>1999</v>
      </c>
    </row>
    <row r="121" spans="1:8" s="224" customFormat="1" hidden="1" outlineLevel="2" x14ac:dyDescent="0.25">
      <c r="A121" s="321"/>
      <c r="B121" s="320" t="s">
        <v>29</v>
      </c>
      <c r="C121" s="319" t="s">
        <v>30</v>
      </c>
      <c r="D121" s="319">
        <v>9.4549999999999995E-2</v>
      </c>
      <c r="E121" s="318" t="s">
        <v>1998</v>
      </c>
    </row>
    <row r="122" spans="1:8" s="312" customFormat="1" hidden="1" outlineLevel="1" collapsed="1" x14ac:dyDescent="0.25">
      <c r="A122" s="317"/>
      <c r="B122" s="316" t="s">
        <v>560</v>
      </c>
      <c r="C122" s="315" t="s">
        <v>31</v>
      </c>
      <c r="D122" s="314">
        <v>1.9214999999999999E-2</v>
      </c>
      <c r="E122" s="313" t="s">
        <v>1997</v>
      </c>
    </row>
    <row r="123" spans="1:8" s="195" customFormat="1" ht="15" collapsed="1" x14ac:dyDescent="0.25">
      <c r="A123" s="331"/>
      <c r="B123" s="330" t="s">
        <v>1339</v>
      </c>
      <c r="C123" s="329"/>
      <c r="D123" s="328"/>
      <c r="E123" s="328"/>
      <c r="F123" s="310"/>
      <c r="G123" s="310"/>
      <c r="H123" s="310"/>
    </row>
    <row r="124" spans="1:8" s="322" customFormat="1" ht="25.5" x14ac:dyDescent="0.25">
      <c r="A124" s="327" t="s">
        <v>28</v>
      </c>
      <c r="B124" s="326" t="s">
        <v>1280</v>
      </c>
      <c r="C124" s="325" t="s">
        <v>15</v>
      </c>
      <c r="D124" s="324">
        <v>13.26</v>
      </c>
      <c r="E124" s="323" t="s">
        <v>1996</v>
      </c>
    </row>
    <row r="125" spans="1:8" s="224" customFormat="1" hidden="1" outlineLevel="2" x14ac:dyDescent="0.25">
      <c r="A125" s="321"/>
      <c r="B125" s="320" t="s">
        <v>1558</v>
      </c>
      <c r="C125" s="319" t="s">
        <v>16</v>
      </c>
      <c r="D125" s="319">
        <v>356.69400000000002</v>
      </c>
      <c r="E125" s="318" t="s">
        <v>1995</v>
      </c>
    </row>
    <row r="126" spans="1:8" s="224" customFormat="1" hidden="1" outlineLevel="2" x14ac:dyDescent="0.25">
      <c r="A126" s="321"/>
      <c r="B126" s="320" t="s">
        <v>1535</v>
      </c>
      <c r="C126" s="319" t="s">
        <v>31</v>
      </c>
      <c r="D126" s="319">
        <v>3.7530000000000001</v>
      </c>
      <c r="E126" s="318" t="s">
        <v>1994</v>
      </c>
    </row>
    <row r="127" spans="1:8" s="322" customFormat="1" ht="25.5" collapsed="1" x14ac:dyDescent="0.25">
      <c r="A127" s="327" t="s">
        <v>32</v>
      </c>
      <c r="B127" s="326" t="s">
        <v>1338</v>
      </c>
      <c r="C127" s="325" t="s">
        <v>25</v>
      </c>
      <c r="D127" s="324">
        <v>1326</v>
      </c>
      <c r="E127" s="323" t="s">
        <v>1993</v>
      </c>
    </row>
    <row r="128" spans="1:8" s="224" customFormat="1" hidden="1" outlineLevel="2" x14ac:dyDescent="0.25">
      <c r="A128" s="321"/>
      <c r="B128" s="320" t="s">
        <v>1690</v>
      </c>
      <c r="C128" s="319" t="s">
        <v>16</v>
      </c>
      <c r="D128" s="319">
        <v>769.08</v>
      </c>
      <c r="E128" s="318" t="s">
        <v>1992</v>
      </c>
    </row>
    <row r="129" spans="1:5" s="322" customFormat="1" collapsed="1" x14ac:dyDescent="0.25">
      <c r="A129" s="327" t="s">
        <v>604</v>
      </c>
      <c r="B129" s="326" t="s">
        <v>1336</v>
      </c>
      <c r="C129" s="325" t="s">
        <v>15</v>
      </c>
      <c r="D129" s="324">
        <v>6.78</v>
      </c>
      <c r="E129" s="323" t="s">
        <v>1966</v>
      </c>
    </row>
    <row r="130" spans="1:5" s="224" customFormat="1" hidden="1" outlineLevel="2" x14ac:dyDescent="0.25">
      <c r="A130" s="321"/>
      <c r="B130" s="320" t="s">
        <v>337</v>
      </c>
      <c r="C130" s="319" t="s">
        <v>16</v>
      </c>
      <c r="D130" s="319">
        <v>70.512</v>
      </c>
      <c r="E130" s="318" t="s">
        <v>1991</v>
      </c>
    </row>
    <row r="131" spans="1:5" s="224" customFormat="1" hidden="1" outlineLevel="2" x14ac:dyDescent="0.25">
      <c r="A131" s="321"/>
      <c r="B131" s="320" t="s">
        <v>5</v>
      </c>
      <c r="C131" s="319" t="s">
        <v>31</v>
      </c>
      <c r="D131" s="319">
        <v>0.2034</v>
      </c>
      <c r="E131" s="318" t="s">
        <v>1990</v>
      </c>
    </row>
    <row r="132" spans="1:5" s="322" customFormat="1" ht="38.25" collapsed="1" x14ac:dyDescent="0.25">
      <c r="A132" s="327" t="s">
        <v>603</v>
      </c>
      <c r="B132" s="326" t="s">
        <v>1227</v>
      </c>
      <c r="C132" s="325" t="s">
        <v>15</v>
      </c>
      <c r="D132" s="324">
        <v>13.348000000000001</v>
      </c>
      <c r="E132" s="323" t="s">
        <v>1976</v>
      </c>
    </row>
    <row r="133" spans="1:5" s="224" customFormat="1" hidden="1" outlineLevel="2" x14ac:dyDescent="0.25">
      <c r="A133" s="321"/>
      <c r="B133" s="320" t="s">
        <v>339</v>
      </c>
      <c r="C133" s="319" t="s">
        <v>16</v>
      </c>
      <c r="D133" s="319">
        <v>498.72800000000001</v>
      </c>
      <c r="E133" s="318" t="s">
        <v>1989</v>
      </c>
    </row>
    <row r="134" spans="1:5" s="224" customFormat="1" hidden="1" outlineLevel="2" x14ac:dyDescent="0.25">
      <c r="A134" s="321"/>
      <c r="B134" s="320" t="s">
        <v>19</v>
      </c>
      <c r="C134" s="319" t="s">
        <v>16</v>
      </c>
      <c r="D134" s="319">
        <v>15.516999999999999</v>
      </c>
      <c r="E134" s="318" t="s">
        <v>1988</v>
      </c>
    </row>
    <row r="135" spans="1:5" s="224" customFormat="1" hidden="1" outlineLevel="2" x14ac:dyDescent="0.25">
      <c r="A135" s="321"/>
      <c r="B135" s="320" t="s">
        <v>37</v>
      </c>
      <c r="C135" s="319" t="s">
        <v>18</v>
      </c>
      <c r="D135" s="319">
        <v>0.26695999999999998</v>
      </c>
      <c r="E135" s="318" t="s">
        <v>1972</v>
      </c>
    </row>
    <row r="136" spans="1:5" s="224" customFormat="1" hidden="1" outlineLevel="2" x14ac:dyDescent="0.25">
      <c r="A136" s="321"/>
      <c r="B136" s="320" t="s">
        <v>554</v>
      </c>
      <c r="C136" s="319" t="s">
        <v>18</v>
      </c>
      <c r="D136" s="319">
        <v>9.3439999999999994</v>
      </c>
      <c r="E136" s="318" t="s">
        <v>1987</v>
      </c>
    </row>
    <row r="137" spans="1:5" s="224" customFormat="1" ht="24" hidden="1" outlineLevel="2" x14ac:dyDescent="0.25">
      <c r="A137" s="321"/>
      <c r="B137" s="320" t="s">
        <v>17</v>
      </c>
      <c r="C137" s="319" t="s">
        <v>18</v>
      </c>
      <c r="D137" s="319">
        <v>2.8029999999999999</v>
      </c>
      <c r="E137" s="318" t="s">
        <v>1986</v>
      </c>
    </row>
    <row r="138" spans="1:5" s="224" customFormat="1" hidden="1" outlineLevel="2" x14ac:dyDescent="0.25">
      <c r="A138" s="321"/>
      <c r="B138" s="320" t="s">
        <v>22</v>
      </c>
      <c r="C138" s="319" t="s">
        <v>23</v>
      </c>
      <c r="D138" s="319">
        <v>6.8070000000000004</v>
      </c>
      <c r="E138" s="318" t="s">
        <v>1985</v>
      </c>
    </row>
    <row r="139" spans="1:5" s="224" customFormat="1" hidden="1" outlineLevel="2" x14ac:dyDescent="0.25">
      <c r="A139" s="321"/>
      <c r="B139" s="320" t="s">
        <v>792</v>
      </c>
      <c r="C139" s="319" t="s">
        <v>31</v>
      </c>
      <c r="D139" s="319">
        <v>11.346</v>
      </c>
      <c r="E139" s="318" t="s">
        <v>1984</v>
      </c>
    </row>
    <row r="140" spans="1:5" s="312" customFormat="1" ht="24" hidden="1" outlineLevel="1" collapsed="1" x14ac:dyDescent="0.25">
      <c r="A140" s="317"/>
      <c r="B140" s="316" t="s">
        <v>712</v>
      </c>
      <c r="C140" s="315" t="s">
        <v>31</v>
      </c>
      <c r="D140" s="314">
        <v>0.17352400000000001</v>
      </c>
      <c r="E140" s="313" t="s">
        <v>1983</v>
      </c>
    </row>
    <row r="141" spans="1:5" s="312" customFormat="1" ht="24" hidden="1" outlineLevel="1" x14ac:dyDescent="0.25">
      <c r="A141" s="317"/>
      <c r="B141" s="316" t="s">
        <v>788</v>
      </c>
      <c r="C141" s="315" t="s">
        <v>30</v>
      </c>
      <c r="D141" s="314">
        <v>11345.8</v>
      </c>
      <c r="E141" s="313" t="s">
        <v>1982</v>
      </c>
    </row>
    <row r="142" spans="1:5" s="322" customFormat="1" ht="25.5" collapsed="1" x14ac:dyDescent="0.25">
      <c r="A142" s="327" t="s">
        <v>602</v>
      </c>
      <c r="B142" s="326" t="s">
        <v>576</v>
      </c>
      <c r="C142" s="325" t="s">
        <v>15</v>
      </c>
      <c r="D142" s="324">
        <v>13.348000000000001</v>
      </c>
      <c r="E142" s="323" t="s">
        <v>1976</v>
      </c>
    </row>
    <row r="143" spans="1:5" s="224" customFormat="1" hidden="1" outlineLevel="2" x14ac:dyDescent="0.25">
      <c r="A143" s="321"/>
      <c r="B143" s="320" t="s">
        <v>360</v>
      </c>
      <c r="C143" s="319" t="s">
        <v>16</v>
      </c>
      <c r="D143" s="319">
        <v>250.51499999999999</v>
      </c>
      <c r="E143" s="318" t="s">
        <v>1981</v>
      </c>
    </row>
    <row r="144" spans="1:5" s="224" customFormat="1" hidden="1" outlineLevel="2" x14ac:dyDescent="0.25">
      <c r="A144" s="321"/>
      <c r="B144" s="320" t="s">
        <v>19</v>
      </c>
      <c r="C144" s="319" t="s">
        <v>16</v>
      </c>
      <c r="D144" s="319">
        <v>0.50055000000000005</v>
      </c>
      <c r="E144" s="318" t="s">
        <v>1980</v>
      </c>
    </row>
    <row r="145" spans="1:5" s="224" customFormat="1" hidden="1" outlineLevel="2" x14ac:dyDescent="0.25">
      <c r="A145" s="321"/>
      <c r="B145" s="320" t="s">
        <v>24</v>
      </c>
      <c r="C145" s="319" t="s">
        <v>18</v>
      </c>
      <c r="D145" s="319">
        <v>0.26695999999999998</v>
      </c>
      <c r="E145" s="318" t="s">
        <v>1972</v>
      </c>
    </row>
    <row r="146" spans="1:5" s="224" customFormat="1" ht="24" hidden="1" outlineLevel="2" x14ac:dyDescent="0.25">
      <c r="A146" s="321"/>
      <c r="B146" s="320" t="s">
        <v>17</v>
      </c>
      <c r="C146" s="319" t="s">
        <v>18</v>
      </c>
      <c r="D146" s="319">
        <v>0.13347999999999999</v>
      </c>
      <c r="E146" s="318" t="s">
        <v>1979</v>
      </c>
    </row>
    <row r="147" spans="1:5" s="224" customFormat="1" hidden="1" outlineLevel="2" x14ac:dyDescent="0.25">
      <c r="A147" s="321"/>
      <c r="B147" s="320" t="s">
        <v>358</v>
      </c>
      <c r="C147" s="319" t="s">
        <v>31</v>
      </c>
      <c r="D147" s="319">
        <v>0.26695999999999998</v>
      </c>
      <c r="E147" s="318" t="s">
        <v>1972</v>
      </c>
    </row>
    <row r="148" spans="1:5" s="224" customFormat="1" hidden="1" outlineLevel="2" x14ac:dyDescent="0.25">
      <c r="A148" s="321"/>
      <c r="B148" s="320" t="s">
        <v>29</v>
      </c>
      <c r="C148" s="319" t="s">
        <v>30</v>
      </c>
      <c r="D148" s="319">
        <v>2.67</v>
      </c>
      <c r="E148" s="318" t="s">
        <v>1978</v>
      </c>
    </row>
    <row r="149" spans="1:5" s="312" customFormat="1" hidden="1" outlineLevel="1" collapsed="1" x14ac:dyDescent="0.25">
      <c r="A149" s="317"/>
      <c r="B149" s="316" t="s">
        <v>567</v>
      </c>
      <c r="C149" s="315" t="s">
        <v>31</v>
      </c>
      <c r="D149" s="314">
        <v>0.26695999999999998</v>
      </c>
      <c r="E149" s="313" t="s">
        <v>1977</v>
      </c>
    </row>
    <row r="150" spans="1:5" s="322" customFormat="1" ht="25.5" collapsed="1" x14ac:dyDescent="0.25">
      <c r="A150" s="327" t="s">
        <v>601</v>
      </c>
      <c r="B150" s="326" t="s">
        <v>572</v>
      </c>
      <c r="C150" s="325" t="s">
        <v>15</v>
      </c>
      <c r="D150" s="324">
        <v>13.348000000000001</v>
      </c>
      <c r="E150" s="323" t="s">
        <v>1976</v>
      </c>
    </row>
    <row r="151" spans="1:5" s="224" customFormat="1" hidden="1" outlineLevel="2" x14ac:dyDescent="0.25">
      <c r="A151" s="321"/>
      <c r="B151" s="320" t="s">
        <v>702</v>
      </c>
      <c r="C151" s="319" t="s">
        <v>16</v>
      </c>
      <c r="D151" s="319">
        <v>598.65800000000002</v>
      </c>
      <c r="E151" s="318" t="s">
        <v>1975</v>
      </c>
    </row>
    <row r="152" spans="1:5" s="224" customFormat="1" hidden="1" outlineLevel="2" x14ac:dyDescent="0.25">
      <c r="A152" s="321"/>
      <c r="B152" s="320" t="s">
        <v>19</v>
      </c>
      <c r="C152" s="319" t="s">
        <v>16</v>
      </c>
      <c r="D152" s="319">
        <v>2.8359999999999999</v>
      </c>
      <c r="E152" s="318" t="s">
        <v>1974</v>
      </c>
    </row>
    <row r="153" spans="1:5" s="224" customFormat="1" hidden="1" outlineLevel="2" x14ac:dyDescent="0.25">
      <c r="A153" s="321"/>
      <c r="B153" s="320" t="s">
        <v>24</v>
      </c>
      <c r="C153" s="319" t="s">
        <v>18</v>
      </c>
      <c r="D153" s="319">
        <v>2.0019999999999998</v>
      </c>
      <c r="E153" s="318" t="s">
        <v>1973</v>
      </c>
    </row>
    <row r="154" spans="1:5" s="224" customFormat="1" ht="24" hidden="1" outlineLevel="2" x14ac:dyDescent="0.25">
      <c r="A154" s="321"/>
      <c r="B154" s="320" t="s">
        <v>17</v>
      </c>
      <c r="C154" s="319" t="s">
        <v>18</v>
      </c>
      <c r="D154" s="319">
        <v>0.26695999999999998</v>
      </c>
      <c r="E154" s="318" t="s">
        <v>1972</v>
      </c>
    </row>
    <row r="155" spans="1:5" s="224" customFormat="1" hidden="1" outlineLevel="2" x14ac:dyDescent="0.25">
      <c r="A155" s="321"/>
      <c r="B155" s="320" t="s">
        <v>703</v>
      </c>
      <c r="C155" s="319" t="s">
        <v>31</v>
      </c>
      <c r="D155" s="319">
        <v>0.840924</v>
      </c>
      <c r="E155" s="318" t="s">
        <v>1971</v>
      </c>
    </row>
    <row r="156" spans="1:5" s="224" customFormat="1" hidden="1" outlineLevel="2" x14ac:dyDescent="0.25">
      <c r="A156" s="321"/>
      <c r="B156" s="320" t="s">
        <v>563</v>
      </c>
      <c r="C156" s="319" t="s">
        <v>31</v>
      </c>
      <c r="D156" s="319">
        <v>0.68074800000000002</v>
      </c>
      <c r="E156" s="318" t="s">
        <v>1970</v>
      </c>
    </row>
    <row r="157" spans="1:5" s="224" customFormat="1" hidden="1" outlineLevel="2" x14ac:dyDescent="0.25">
      <c r="A157" s="321"/>
      <c r="B157" s="320" t="s">
        <v>356</v>
      </c>
      <c r="C157" s="319" t="s">
        <v>25</v>
      </c>
      <c r="D157" s="319">
        <v>11.212</v>
      </c>
      <c r="E157" s="318" t="s">
        <v>1969</v>
      </c>
    </row>
    <row r="158" spans="1:5" s="224" customFormat="1" hidden="1" outlineLevel="2" x14ac:dyDescent="0.25">
      <c r="A158" s="321"/>
      <c r="B158" s="320" t="s">
        <v>29</v>
      </c>
      <c r="C158" s="319" t="s">
        <v>30</v>
      </c>
      <c r="D158" s="319">
        <v>4.1379999999999999</v>
      </c>
      <c r="E158" s="318" t="s">
        <v>1968</v>
      </c>
    </row>
    <row r="159" spans="1:5" s="312" customFormat="1" hidden="1" outlineLevel="1" collapsed="1" x14ac:dyDescent="0.25">
      <c r="A159" s="317"/>
      <c r="B159" s="316" t="s">
        <v>560</v>
      </c>
      <c r="C159" s="315" t="s">
        <v>31</v>
      </c>
      <c r="D159" s="314">
        <v>0.840924</v>
      </c>
      <c r="E159" s="313" t="s">
        <v>1967</v>
      </c>
    </row>
    <row r="160" spans="1:5" s="322" customFormat="1" ht="25.5" collapsed="1" x14ac:dyDescent="0.25">
      <c r="A160" s="327" t="s">
        <v>600</v>
      </c>
      <c r="B160" s="326" t="s">
        <v>1334</v>
      </c>
      <c r="C160" s="325" t="s">
        <v>15</v>
      </c>
      <c r="D160" s="324">
        <v>6.78</v>
      </c>
      <c r="E160" s="323" t="s">
        <v>1966</v>
      </c>
    </row>
    <row r="161" spans="1:8" s="224" customFormat="1" hidden="1" outlineLevel="2" x14ac:dyDescent="0.25">
      <c r="A161" s="321"/>
      <c r="B161" s="320" t="s">
        <v>340</v>
      </c>
      <c r="C161" s="319" t="s">
        <v>16</v>
      </c>
      <c r="D161" s="319">
        <v>450.66699999999997</v>
      </c>
      <c r="E161" s="318" t="s">
        <v>1965</v>
      </c>
    </row>
    <row r="162" spans="1:8" s="224" customFormat="1" hidden="1" outlineLevel="2" x14ac:dyDescent="0.25">
      <c r="A162" s="321"/>
      <c r="B162" s="320" t="s">
        <v>19</v>
      </c>
      <c r="C162" s="319" t="s">
        <v>16</v>
      </c>
      <c r="D162" s="319">
        <v>0.16950000000000001</v>
      </c>
      <c r="E162" s="318" t="s">
        <v>1964</v>
      </c>
    </row>
    <row r="163" spans="1:8" s="224" customFormat="1" hidden="1" outlineLevel="2" x14ac:dyDescent="0.25">
      <c r="A163" s="321"/>
      <c r="B163" s="320" t="s">
        <v>24</v>
      </c>
      <c r="C163" s="319" t="s">
        <v>18</v>
      </c>
      <c r="D163" s="319">
        <v>6.7799999999999999E-2</v>
      </c>
      <c r="E163" s="318" t="s">
        <v>1957</v>
      </c>
    </row>
    <row r="164" spans="1:8" s="224" customFormat="1" ht="24" hidden="1" outlineLevel="2" x14ac:dyDescent="0.25">
      <c r="A164" s="321"/>
      <c r="B164" s="320" t="s">
        <v>17</v>
      </c>
      <c r="C164" s="319" t="s">
        <v>18</v>
      </c>
      <c r="D164" s="319">
        <v>6.7799999999999999E-2</v>
      </c>
      <c r="E164" s="318" t="s">
        <v>1957</v>
      </c>
    </row>
    <row r="165" spans="1:8" s="224" customFormat="1" ht="24" hidden="1" outlineLevel="2" x14ac:dyDescent="0.25">
      <c r="A165" s="321"/>
      <c r="B165" s="320" t="s">
        <v>919</v>
      </c>
      <c r="C165" s="319" t="s">
        <v>23</v>
      </c>
      <c r="D165" s="319">
        <v>2.712E-3</v>
      </c>
      <c r="E165" s="318" t="s">
        <v>1963</v>
      </c>
    </row>
    <row r="166" spans="1:8" s="224" customFormat="1" hidden="1" outlineLevel="2" x14ac:dyDescent="0.25">
      <c r="A166" s="321"/>
      <c r="B166" s="320" t="s">
        <v>1332</v>
      </c>
      <c r="C166" s="319" t="s">
        <v>31</v>
      </c>
      <c r="D166" s="319">
        <v>4.8138E-2</v>
      </c>
      <c r="E166" s="318" t="s">
        <v>1962</v>
      </c>
    </row>
    <row r="167" spans="1:8" s="224" customFormat="1" hidden="1" outlineLevel="2" x14ac:dyDescent="0.25">
      <c r="A167" s="321"/>
      <c r="B167" s="320" t="s">
        <v>1961</v>
      </c>
      <c r="C167" s="319" t="s">
        <v>15</v>
      </c>
      <c r="D167" s="319">
        <v>7.5940000000000003</v>
      </c>
      <c r="E167" s="318" t="s">
        <v>1960</v>
      </c>
    </row>
    <row r="168" spans="1:8" s="224" customFormat="1" ht="24" hidden="1" outlineLevel="2" x14ac:dyDescent="0.25">
      <c r="A168" s="321"/>
      <c r="B168" s="320" t="s">
        <v>493</v>
      </c>
      <c r="C168" s="319" t="s">
        <v>31</v>
      </c>
      <c r="D168" s="319">
        <v>3.6611999999999999E-2</v>
      </c>
      <c r="E168" s="318" t="s">
        <v>1959</v>
      </c>
    </row>
    <row r="169" spans="1:8" s="224" customFormat="1" hidden="1" outlineLevel="2" x14ac:dyDescent="0.25">
      <c r="A169" s="321"/>
      <c r="B169" s="320" t="s">
        <v>1330</v>
      </c>
      <c r="C169" s="319" t="s">
        <v>31</v>
      </c>
      <c r="D169" s="319">
        <v>1.3559999999999999E-2</v>
      </c>
      <c r="E169" s="318" t="s">
        <v>1958</v>
      </c>
    </row>
    <row r="170" spans="1:8" s="224" customFormat="1" hidden="1" outlineLevel="2" x14ac:dyDescent="0.25">
      <c r="A170" s="321"/>
      <c r="B170" s="320" t="s">
        <v>29</v>
      </c>
      <c r="C170" s="319" t="s">
        <v>30</v>
      </c>
      <c r="D170" s="319">
        <v>6.7799999999999999E-2</v>
      </c>
      <c r="E170" s="318" t="s">
        <v>1957</v>
      </c>
    </row>
    <row r="171" spans="1:8" s="312" customFormat="1" hidden="1" outlineLevel="1" collapsed="1" x14ac:dyDescent="0.25">
      <c r="A171" s="317"/>
      <c r="B171" s="316" t="s">
        <v>1328</v>
      </c>
      <c r="C171" s="315" t="s">
        <v>15</v>
      </c>
      <c r="D171" s="314">
        <v>7.5936000000000003</v>
      </c>
      <c r="E171" s="313" t="s">
        <v>1956</v>
      </c>
    </row>
    <row r="172" spans="1:8" s="195" customFormat="1" ht="15" collapsed="1" x14ac:dyDescent="0.25">
      <c r="A172" s="331"/>
      <c r="B172" s="330" t="s">
        <v>1327</v>
      </c>
      <c r="C172" s="329"/>
      <c r="D172" s="328"/>
      <c r="E172" s="328"/>
      <c r="F172" s="310"/>
      <c r="G172" s="310"/>
      <c r="H172" s="310"/>
    </row>
    <row r="173" spans="1:8" s="322" customFormat="1" ht="25.5" x14ac:dyDescent="0.25">
      <c r="A173" s="327" t="s">
        <v>599</v>
      </c>
      <c r="B173" s="326" t="s">
        <v>1325</v>
      </c>
      <c r="C173" s="325" t="s">
        <v>15</v>
      </c>
      <c r="D173" s="324">
        <v>6.63</v>
      </c>
      <c r="E173" s="323" t="s">
        <v>1955</v>
      </c>
    </row>
    <row r="174" spans="1:8" s="224" customFormat="1" hidden="1" outlineLevel="2" x14ac:dyDescent="0.25">
      <c r="A174" s="321"/>
      <c r="B174" s="320" t="s">
        <v>337</v>
      </c>
      <c r="C174" s="319" t="s">
        <v>16</v>
      </c>
      <c r="D174" s="319">
        <v>305.04599999999999</v>
      </c>
      <c r="E174" s="318" t="s">
        <v>1954</v>
      </c>
    </row>
    <row r="175" spans="1:8" s="224" customFormat="1" hidden="1" outlineLevel="2" x14ac:dyDescent="0.25">
      <c r="A175" s="321"/>
      <c r="B175" s="320" t="s">
        <v>19</v>
      </c>
      <c r="C175" s="319" t="s">
        <v>16</v>
      </c>
      <c r="D175" s="319">
        <v>11.669</v>
      </c>
      <c r="E175" s="318" t="s">
        <v>1953</v>
      </c>
    </row>
    <row r="176" spans="1:8" s="224" customFormat="1" ht="24" hidden="1" outlineLevel="2" x14ac:dyDescent="0.25">
      <c r="A176" s="321"/>
      <c r="B176" s="320" t="s">
        <v>17</v>
      </c>
      <c r="C176" s="319" t="s">
        <v>18</v>
      </c>
      <c r="D176" s="319">
        <v>11.669</v>
      </c>
      <c r="E176" s="318" t="s">
        <v>1953</v>
      </c>
    </row>
    <row r="177" spans="1:5" s="224" customFormat="1" hidden="1" outlineLevel="2" x14ac:dyDescent="0.25">
      <c r="A177" s="321"/>
      <c r="B177" s="320" t="s">
        <v>5</v>
      </c>
      <c r="C177" s="319" t="s">
        <v>31</v>
      </c>
      <c r="D177" s="319">
        <v>18.564</v>
      </c>
      <c r="E177" s="318" t="s">
        <v>1952</v>
      </c>
    </row>
    <row r="178" spans="1:5" s="322" customFormat="1" collapsed="1" x14ac:dyDescent="0.25">
      <c r="A178" s="327" t="s">
        <v>596</v>
      </c>
      <c r="B178" s="326" t="s">
        <v>1323</v>
      </c>
      <c r="C178" s="325" t="s">
        <v>15</v>
      </c>
      <c r="D178" s="324">
        <v>5.73</v>
      </c>
      <c r="E178" s="323" t="s">
        <v>1944</v>
      </c>
    </row>
    <row r="179" spans="1:5" s="224" customFormat="1" hidden="1" outlineLevel="2" x14ac:dyDescent="0.25">
      <c r="A179" s="321"/>
      <c r="B179" s="320" t="s">
        <v>1379</v>
      </c>
      <c r="C179" s="319" t="s">
        <v>16</v>
      </c>
      <c r="D179" s="319">
        <v>234.58600000000001</v>
      </c>
      <c r="E179" s="318" t="s">
        <v>1951</v>
      </c>
    </row>
    <row r="180" spans="1:5" s="224" customFormat="1" hidden="1" outlineLevel="2" x14ac:dyDescent="0.25">
      <c r="A180" s="321"/>
      <c r="B180" s="320" t="s">
        <v>19</v>
      </c>
      <c r="C180" s="319" t="s">
        <v>16</v>
      </c>
      <c r="D180" s="319">
        <v>9.0960000000000001</v>
      </c>
      <c r="E180" s="318" t="s">
        <v>1950</v>
      </c>
    </row>
    <row r="181" spans="1:5" s="224" customFormat="1" hidden="1" outlineLevel="2" x14ac:dyDescent="0.25">
      <c r="A181" s="321"/>
      <c r="B181" s="320" t="s">
        <v>657</v>
      </c>
      <c r="C181" s="319" t="s">
        <v>18</v>
      </c>
      <c r="D181" s="319">
        <v>44.808999999999997</v>
      </c>
      <c r="E181" s="318" t="s">
        <v>1949</v>
      </c>
    </row>
    <row r="182" spans="1:5" s="224" customFormat="1" ht="24" hidden="1" outlineLevel="2" x14ac:dyDescent="0.25">
      <c r="A182" s="321"/>
      <c r="B182" s="320" t="s">
        <v>17</v>
      </c>
      <c r="C182" s="319" t="s">
        <v>18</v>
      </c>
      <c r="D182" s="319">
        <v>7.2770000000000001</v>
      </c>
      <c r="E182" s="318" t="s">
        <v>1948</v>
      </c>
    </row>
    <row r="183" spans="1:5" s="224" customFormat="1" hidden="1" outlineLevel="2" x14ac:dyDescent="0.25">
      <c r="A183" s="321"/>
      <c r="B183" s="320" t="s">
        <v>22</v>
      </c>
      <c r="C183" s="319" t="s">
        <v>23</v>
      </c>
      <c r="D183" s="319">
        <v>20.055</v>
      </c>
      <c r="E183" s="318" t="s">
        <v>1947</v>
      </c>
    </row>
    <row r="184" spans="1:5" s="224" customFormat="1" hidden="1" outlineLevel="2" x14ac:dyDescent="0.25">
      <c r="A184" s="321"/>
      <c r="B184" s="320" t="s">
        <v>1939</v>
      </c>
      <c r="C184" s="319" t="s">
        <v>23</v>
      </c>
      <c r="D184" s="319">
        <v>11.689</v>
      </c>
      <c r="E184" s="318" t="s">
        <v>1946</v>
      </c>
    </row>
    <row r="185" spans="1:5" s="312" customFormat="1" hidden="1" outlineLevel="1" collapsed="1" x14ac:dyDescent="0.25">
      <c r="A185" s="317"/>
      <c r="B185" s="316" t="s">
        <v>1319</v>
      </c>
      <c r="C185" s="315" t="s">
        <v>23</v>
      </c>
      <c r="D185" s="314">
        <v>11.6892</v>
      </c>
      <c r="E185" s="313" t="s">
        <v>1945</v>
      </c>
    </row>
    <row r="186" spans="1:5" s="322" customFormat="1" ht="25.5" collapsed="1" x14ac:dyDescent="0.25">
      <c r="A186" s="327" t="s">
        <v>595</v>
      </c>
      <c r="B186" s="326" t="s">
        <v>1321</v>
      </c>
      <c r="C186" s="325" t="s">
        <v>15</v>
      </c>
      <c r="D186" s="324">
        <v>5.73</v>
      </c>
      <c r="E186" s="323" t="s">
        <v>1944</v>
      </c>
    </row>
    <row r="187" spans="1:5" s="224" customFormat="1" hidden="1" outlineLevel="2" x14ac:dyDescent="0.25">
      <c r="A187" s="321"/>
      <c r="B187" s="320" t="s">
        <v>1379</v>
      </c>
      <c r="C187" s="319" t="s">
        <v>16</v>
      </c>
      <c r="D187" s="319">
        <v>2.899</v>
      </c>
      <c r="E187" s="318" t="s">
        <v>1943</v>
      </c>
    </row>
    <row r="188" spans="1:5" s="224" customFormat="1" hidden="1" outlineLevel="2" x14ac:dyDescent="0.25">
      <c r="A188" s="321"/>
      <c r="B188" s="320" t="s">
        <v>19</v>
      </c>
      <c r="C188" s="319" t="s">
        <v>16</v>
      </c>
      <c r="D188" s="319">
        <v>1.504</v>
      </c>
      <c r="E188" s="318" t="s">
        <v>1942</v>
      </c>
    </row>
    <row r="189" spans="1:5" s="224" customFormat="1" hidden="1" outlineLevel="2" x14ac:dyDescent="0.25">
      <c r="A189" s="321"/>
      <c r="B189" s="320" t="s">
        <v>657</v>
      </c>
      <c r="C189" s="319" t="s">
        <v>18</v>
      </c>
      <c r="D189" s="319">
        <v>11.46</v>
      </c>
      <c r="E189" s="318" t="s">
        <v>1941</v>
      </c>
    </row>
    <row r="190" spans="1:5" s="224" customFormat="1" ht="24" hidden="1" outlineLevel="2" x14ac:dyDescent="0.25">
      <c r="A190" s="321"/>
      <c r="B190" s="320" t="s">
        <v>17</v>
      </c>
      <c r="C190" s="319" t="s">
        <v>18</v>
      </c>
      <c r="D190" s="319">
        <v>1.2030000000000001</v>
      </c>
      <c r="E190" s="318" t="s">
        <v>1940</v>
      </c>
    </row>
    <row r="191" spans="1:5" s="224" customFormat="1" hidden="1" outlineLevel="2" x14ac:dyDescent="0.25">
      <c r="A191" s="321"/>
      <c r="B191" s="320" t="s">
        <v>1939</v>
      </c>
      <c r="C191" s="319" t="s">
        <v>23</v>
      </c>
      <c r="D191" s="319">
        <v>2.9220000000000002</v>
      </c>
      <c r="E191" s="318" t="s">
        <v>1938</v>
      </c>
    </row>
    <row r="192" spans="1:5" s="312" customFormat="1" hidden="1" outlineLevel="1" collapsed="1" x14ac:dyDescent="0.25">
      <c r="A192" s="317"/>
      <c r="B192" s="316" t="s">
        <v>1319</v>
      </c>
      <c r="C192" s="315" t="s">
        <v>23</v>
      </c>
      <c r="D192" s="314">
        <v>5.8445999999999998</v>
      </c>
      <c r="E192" s="313" t="s">
        <v>1937</v>
      </c>
    </row>
    <row r="193" spans="1:5" s="322" customFormat="1" ht="25.5" collapsed="1" x14ac:dyDescent="0.25">
      <c r="A193" s="327" t="s">
        <v>593</v>
      </c>
      <c r="B193" s="326" t="s">
        <v>1271</v>
      </c>
      <c r="C193" s="325" t="s">
        <v>15</v>
      </c>
      <c r="D193" s="324">
        <v>0.98</v>
      </c>
      <c r="E193" s="323" t="s">
        <v>1936</v>
      </c>
    </row>
    <row r="194" spans="1:5" s="224" customFormat="1" hidden="1" outlineLevel="2" x14ac:dyDescent="0.25">
      <c r="A194" s="321"/>
      <c r="B194" s="320" t="s">
        <v>338</v>
      </c>
      <c r="C194" s="319" t="s">
        <v>16</v>
      </c>
      <c r="D194" s="319">
        <v>349.84300000000002</v>
      </c>
      <c r="E194" s="318" t="s">
        <v>1935</v>
      </c>
    </row>
    <row r="195" spans="1:5" s="224" customFormat="1" hidden="1" outlineLevel="2" x14ac:dyDescent="0.25">
      <c r="A195" s="321"/>
      <c r="B195" s="320" t="s">
        <v>19</v>
      </c>
      <c r="C195" s="319" t="s">
        <v>16</v>
      </c>
      <c r="D195" s="319">
        <v>2.1190000000000002</v>
      </c>
      <c r="E195" s="318" t="s">
        <v>1934</v>
      </c>
    </row>
    <row r="196" spans="1:5" s="224" customFormat="1" hidden="1" outlineLevel="2" x14ac:dyDescent="0.25">
      <c r="A196" s="321"/>
      <c r="B196" s="320" t="s">
        <v>690</v>
      </c>
      <c r="C196" s="319" t="s">
        <v>18</v>
      </c>
      <c r="D196" s="319">
        <v>1.9599999999999999E-2</v>
      </c>
      <c r="E196" s="318" t="s">
        <v>1933</v>
      </c>
    </row>
    <row r="197" spans="1:5" s="224" customFormat="1" hidden="1" outlineLevel="2" x14ac:dyDescent="0.25">
      <c r="A197" s="321"/>
      <c r="B197" s="320" t="s">
        <v>34</v>
      </c>
      <c r="C197" s="319" t="s">
        <v>18</v>
      </c>
      <c r="D197" s="319">
        <v>9.7999999999999997E-3</v>
      </c>
      <c r="E197" s="318" t="s">
        <v>1929</v>
      </c>
    </row>
    <row r="198" spans="1:5" s="224" customFormat="1" hidden="1" outlineLevel="2" x14ac:dyDescent="0.25">
      <c r="A198" s="321"/>
      <c r="B198" s="320" t="s">
        <v>24</v>
      </c>
      <c r="C198" s="319" t="s">
        <v>18</v>
      </c>
      <c r="D198" s="319">
        <v>9.7999999999999997E-3</v>
      </c>
      <c r="E198" s="318" t="s">
        <v>1929</v>
      </c>
    </row>
    <row r="199" spans="1:5" s="224" customFormat="1" hidden="1" outlineLevel="2" x14ac:dyDescent="0.25">
      <c r="A199" s="321"/>
      <c r="B199" s="320" t="s">
        <v>554</v>
      </c>
      <c r="C199" s="319" t="s">
        <v>18</v>
      </c>
      <c r="D199" s="319">
        <v>1.6559999999999999</v>
      </c>
      <c r="E199" s="318" t="s">
        <v>1932</v>
      </c>
    </row>
    <row r="200" spans="1:5" s="224" customFormat="1" hidden="1" outlineLevel="2" x14ac:dyDescent="0.25">
      <c r="A200" s="321"/>
      <c r="B200" s="320" t="s">
        <v>22</v>
      </c>
      <c r="C200" s="319" t="s">
        <v>23</v>
      </c>
      <c r="D200" s="319">
        <v>0.43120000000000003</v>
      </c>
      <c r="E200" s="318" t="s">
        <v>1931</v>
      </c>
    </row>
    <row r="201" spans="1:5" s="224" customFormat="1" hidden="1" outlineLevel="2" x14ac:dyDescent="0.25">
      <c r="A201" s="321"/>
      <c r="B201" s="320" t="s">
        <v>698</v>
      </c>
      <c r="C201" s="319" t="s">
        <v>31</v>
      </c>
      <c r="D201" s="319">
        <v>1.1759999999999999</v>
      </c>
      <c r="E201" s="318" t="s">
        <v>1930</v>
      </c>
    </row>
    <row r="202" spans="1:5" s="224" customFormat="1" hidden="1" outlineLevel="2" x14ac:dyDescent="0.25">
      <c r="A202" s="321"/>
      <c r="B202" s="320" t="s">
        <v>697</v>
      </c>
      <c r="C202" s="319" t="s">
        <v>23</v>
      </c>
      <c r="D202" s="319">
        <v>9.7999999999999997E-3</v>
      </c>
      <c r="E202" s="318" t="s">
        <v>1929</v>
      </c>
    </row>
    <row r="203" spans="1:5" s="224" customFormat="1" ht="24" hidden="1" outlineLevel="2" x14ac:dyDescent="0.25">
      <c r="A203" s="321"/>
      <c r="B203" s="320" t="s">
        <v>688</v>
      </c>
      <c r="C203" s="319" t="s">
        <v>31</v>
      </c>
      <c r="D203" s="319">
        <v>1.274E-2</v>
      </c>
      <c r="E203" s="318" t="s">
        <v>1928</v>
      </c>
    </row>
    <row r="204" spans="1:5" s="224" customFormat="1" hidden="1" outlineLevel="2" x14ac:dyDescent="0.25">
      <c r="A204" s="321"/>
      <c r="B204" s="320" t="s">
        <v>1796</v>
      </c>
      <c r="C204" s="319" t="s">
        <v>25</v>
      </c>
      <c r="D204" s="319">
        <v>99.96</v>
      </c>
      <c r="E204" s="318" t="s">
        <v>1927</v>
      </c>
    </row>
    <row r="205" spans="1:5" s="312" customFormat="1" ht="24" hidden="1" outlineLevel="1" collapsed="1" x14ac:dyDescent="0.25">
      <c r="A205" s="317"/>
      <c r="B205" s="316" t="s">
        <v>712</v>
      </c>
      <c r="C205" s="315" t="s">
        <v>31</v>
      </c>
      <c r="D205" s="314">
        <v>1.274E-2</v>
      </c>
      <c r="E205" s="313" t="s">
        <v>1926</v>
      </c>
    </row>
    <row r="206" spans="1:5" s="312" customFormat="1" hidden="1" outlineLevel="1" x14ac:dyDescent="0.25">
      <c r="A206" s="317"/>
      <c r="B206" s="316" t="s">
        <v>684</v>
      </c>
      <c r="C206" s="315" t="s">
        <v>30</v>
      </c>
      <c r="D206" s="314">
        <v>1176</v>
      </c>
      <c r="E206" s="313" t="s">
        <v>1925</v>
      </c>
    </row>
    <row r="207" spans="1:5" s="312" customFormat="1" ht="24" hidden="1" outlineLevel="1" x14ac:dyDescent="0.25">
      <c r="A207" s="317"/>
      <c r="B207" s="316" t="s">
        <v>1269</v>
      </c>
      <c r="C207" s="315" t="s">
        <v>25</v>
      </c>
      <c r="D207" s="314">
        <v>99.96</v>
      </c>
      <c r="E207" s="313" t="s">
        <v>1924</v>
      </c>
    </row>
    <row r="208" spans="1:5" s="322" customFormat="1" collapsed="1" x14ac:dyDescent="0.25">
      <c r="A208" s="327" t="s">
        <v>592</v>
      </c>
      <c r="B208" s="326" t="s">
        <v>1317</v>
      </c>
      <c r="C208" s="325" t="s">
        <v>21</v>
      </c>
      <c r="D208" s="324">
        <v>1.5780000000000001</v>
      </c>
      <c r="E208" s="323" t="s">
        <v>1923</v>
      </c>
    </row>
    <row r="209" spans="1:5" s="224" customFormat="1" hidden="1" outlineLevel="2" x14ac:dyDescent="0.25">
      <c r="A209" s="321"/>
      <c r="B209" s="320" t="s">
        <v>692</v>
      </c>
      <c r="C209" s="319" t="s">
        <v>16</v>
      </c>
      <c r="D209" s="319">
        <v>53.37</v>
      </c>
      <c r="E209" s="318" t="s">
        <v>1922</v>
      </c>
    </row>
    <row r="210" spans="1:5" s="224" customFormat="1" hidden="1" outlineLevel="2" x14ac:dyDescent="0.25">
      <c r="A210" s="321"/>
      <c r="B210" s="320" t="s">
        <v>19</v>
      </c>
      <c r="C210" s="319" t="s">
        <v>16</v>
      </c>
      <c r="D210" s="319">
        <v>0.61147499999999999</v>
      </c>
      <c r="E210" s="318" t="s">
        <v>1921</v>
      </c>
    </row>
    <row r="211" spans="1:5" s="224" customFormat="1" hidden="1" outlineLevel="2" x14ac:dyDescent="0.25">
      <c r="A211" s="321"/>
      <c r="B211" s="320" t="s">
        <v>24</v>
      </c>
      <c r="C211" s="319" t="s">
        <v>18</v>
      </c>
      <c r="D211" s="319">
        <v>0.47339999999999999</v>
      </c>
      <c r="E211" s="318" t="s">
        <v>1920</v>
      </c>
    </row>
    <row r="212" spans="1:5" s="224" customFormat="1" ht="24" hidden="1" outlineLevel="2" x14ac:dyDescent="0.25">
      <c r="A212" s="321"/>
      <c r="B212" s="320" t="s">
        <v>17</v>
      </c>
      <c r="C212" s="319" t="s">
        <v>18</v>
      </c>
      <c r="D212" s="319">
        <v>1.5779999999999999E-2</v>
      </c>
      <c r="E212" s="318" t="s">
        <v>1917</v>
      </c>
    </row>
    <row r="213" spans="1:5" s="224" customFormat="1" hidden="1" outlineLevel="2" x14ac:dyDescent="0.25">
      <c r="A213" s="321"/>
      <c r="B213" s="320" t="s">
        <v>22</v>
      </c>
      <c r="C213" s="319" t="s">
        <v>23</v>
      </c>
      <c r="D213" s="319">
        <v>1.5779999999999999E-2</v>
      </c>
      <c r="E213" s="318" t="s">
        <v>1917</v>
      </c>
    </row>
    <row r="214" spans="1:5" s="224" customFormat="1" hidden="1" outlineLevel="2" x14ac:dyDescent="0.25">
      <c r="A214" s="321"/>
      <c r="B214" s="320" t="s">
        <v>1292</v>
      </c>
      <c r="C214" s="319" t="s">
        <v>1291</v>
      </c>
      <c r="D214" s="319">
        <v>0.14202000000000001</v>
      </c>
      <c r="E214" s="318" t="s">
        <v>1919</v>
      </c>
    </row>
    <row r="215" spans="1:5" s="224" customFormat="1" hidden="1" outlineLevel="2" x14ac:dyDescent="0.25">
      <c r="A215" s="321"/>
      <c r="B215" s="320" t="s">
        <v>698</v>
      </c>
      <c r="C215" s="319" t="s">
        <v>31</v>
      </c>
      <c r="D215" s="319">
        <v>6.3119999999999996E-2</v>
      </c>
      <c r="E215" s="318" t="s">
        <v>1918</v>
      </c>
    </row>
    <row r="216" spans="1:5" s="224" customFormat="1" hidden="1" outlineLevel="2" x14ac:dyDescent="0.25">
      <c r="A216" s="321"/>
      <c r="B216" s="320" t="s">
        <v>1104</v>
      </c>
      <c r="C216" s="319" t="s">
        <v>31</v>
      </c>
      <c r="D216" s="319">
        <v>1.5779999999999999E-2</v>
      </c>
      <c r="E216" s="318" t="s">
        <v>1917</v>
      </c>
    </row>
    <row r="217" spans="1:5" s="224" customFormat="1" hidden="1" outlineLevel="2" x14ac:dyDescent="0.25">
      <c r="A217" s="321"/>
      <c r="B217" s="320" t="s">
        <v>1916</v>
      </c>
      <c r="C217" s="319" t="s">
        <v>25</v>
      </c>
      <c r="D217" s="319">
        <v>16.096</v>
      </c>
      <c r="E217" s="318" t="s">
        <v>1915</v>
      </c>
    </row>
    <row r="218" spans="1:5" s="312" customFormat="1" ht="24" hidden="1" outlineLevel="1" collapsed="1" x14ac:dyDescent="0.25">
      <c r="A218" s="317"/>
      <c r="B218" s="316" t="s">
        <v>1316</v>
      </c>
      <c r="C218" s="315" t="s">
        <v>31</v>
      </c>
      <c r="D218" s="314">
        <v>1.5779999999999999E-2</v>
      </c>
      <c r="E218" s="313" t="s">
        <v>1914</v>
      </c>
    </row>
    <row r="219" spans="1:5" s="312" customFormat="1" hidden="1" outlineLevel="1" x14ac:dyDescent="0.25">
      <c r="A219" s="317"/>
      <c r="B219" s="316" t="s">
        <v>1315</v>
      </c>
      <c r="C219" s="315" t="s">
        <v>31</v>
      </c>
      <c r="D219" s="314">
        <v>6.3119999999999996E-2</v>
      </c>
      <c r="E219" s="313" t="s">
        <v>1913</v>
      </c>
    </row>
    <row r="220" spans="1:5" s="312" customFormat="1" hidden="1" outlineLevel="1" x14ac:dyDescent="0.25">
      <c r="A220" s="317"/>
      <c r="B220" s="316" t="s">
        <v>1313</v>
      </c>
      <c r="C220" s="315" t="s">
        <v>357</v>
      </c>
      <c r="D220" s="314">
        <v>263</v>
      </c>
      <c r="E220" s="313" t="s">
        <v>1117</v>
      </c>
    </row>
    <row r="221" spans="1:5" s="322" customFormat="1" ht="25.5" collapsed="1" x14ac:dyDescent="0.25">
      <c r="A221" s="327" t="s">
        <v>591</v>
      </c>
      <c r="B221" s="326" t="s">
        <v>1051</v>
      </c>
      <c r="C221" s="325" t="s">
        <v>15</v>
      </c>
      <c r="D221" s="324">
        <v>6.6319999999999997</v>
      </c>
      <c r="E221" s="323" t="s">
        <v>1912</v>
      </c>
    </row>
    <row r="222" spans="1:5" s="224" customFormat="1" hidden="1" outlineLevel="2" x14ac:dyDescent="0.25">
      <c r="A222" s="321"/>
      <c r="B222" s="320" t="s">
        <v>339</v>
      </c>
      <c r="C222" s="319" t="s">
        <v>16</v>
      </c>
      <c r="D222" s="319">
        <v>171.98400000000001</v>
      </c>
      <c r="E222" s="318" t="s">
        <v>1911</v>
      </c>
    </row>
    <row r="223" spans="1:5" s="224" customFormat="1" hidden="1" outlineLevel="2" x14ac:dyDescent="0.25">
      <c r="A223" s="321"/>
      <c r="B223" s="320" t="s">
        <v>19</v>
      </c>
      <c r="C223" s="319" t="s">
        <v>16</v>
      </c>
      <c r="D223" s="319">
        <v>0.82899999999999996</v>
      </c>
      <c r="E223" s="318" t="s">
        <v>1910</v>
      </c>
    </row>
    <row r="224" spans="1:5" s="224" customFormat="1" hidden="1" outlineLevel="2" x14ac:dyDescent="0.25">
      <c r="A224" s="321"/>
      <c r="B224" s="320" t="s">
        <v>24</v>
      </c>
      <c r="C224" s="319" t="s">
        <v>18</v>
      </c>
      <c r="D224" s="319">
        <v>0.66320000000000001</v>
      </c>
      <c r="E224" s="318" t="s">
        <v>1909</v>
      </c>
    </row>
    <row r="225" spans="1:5" s="224" customFormat="1" hidden="1" outlineLevel="2" x14ac:dyDescent="0.25">
      <c r="A225" s="321"/>
      <c r="B225" s="320" t="s">
        <v>1049</v>
      </c>
      <c r="C225" s="319" t="s">
        <v>1048</v>
      </c>
      <c r="D225" s="319">
        <v>69.635999999999996</v>
      </c>
      <c r="E225" s="318" t="s">
        <v>1908</v>
      </c>
    </row>
    <row r="226" spans="1:5" s="224" customFormat="1" hidden="1" outlineLevel="2" x14ac:dyDescent="0.25">
      <c r="A226" s="321"/>
      <c r="B226" s="320" t="s">
        <v>1102</v>
      </c>
      <c r="C226" s="319" t="s">
        <v>25</v>
      </c>
      <c r="D226" s="319">
        <v>679.78</v>
      </c>
      <c r="E226" s="318" t="s">
        <v>1907</v>
      </c>
    </row>
    <row r="227" spans="1:5" s="312" customFormat="1" ht="24" hidden="1" outlineLevel="1" collapsed="1" x14ac:dyDescent="0.25">
      <c r="A227" s="317"/>
      <c r="B227" s="316" t="s">
        <v>1046</v>
      </c>
      <c r="C227" s="315" t="s">
        <v>25</v>
      </c>
      <c r="D227" s="314">
        <v>679.78</v>
      </c>
      <c r="E227" s="313" t="s">
        <v>1906</v>
      </c>
    </row>
    <row r="228" spans="1:5" s="322" customFormat="1" ht="25.5" collapsed="1" x14ac:dyDescent="0.25">
      <c r="A228" s="327" t="s">
        <v>590</v>
      </c>
      <c r="B228" s="326" t="s">
        <v>1311</v>
      </c>
      <c r="C228" s="325" t="s">
        <v>21</v>
      </c>
      <c r="D228" s="324">
        <v>7.83</v>
      </c>
      <c r="E228" s="323" t="s">
        <v>1905</v>
      </c>
    </row>
    <row r="229" spans="1:5" s="224" customFormat="1" hidden="1" outlineLevel="2" x14ac:dyDescent="0.25">
      <c r="A229" s="321"/>
      <c r="B229" s="320" t="s">
        <v>695</v>
      </c>
      <c r="C229" s="319" t="s">
        <v>16</v>
      </c>
      <c r="D229" s="319">
        <v>60.15</v>
      </c>
      <c r="E229" s="318" t="s">
        <v>1904</v>
      </c>
    </row>
    <row r="230" spans="1:5" s="224" customFormat="1" hidden="1" outlineLevel="2" x14ac:dyDescent="0.25">
      <c r="A230" s="321"/>
      <c r="B230" s="320" t="s">
        <v>19</v>
      </c>
      <c r="C230" s="319" t="s">
        <v>16</v>
      </c>
      <c r="D230" s="319">
        <v>0.39150000000000001</v>
      </c>
      <c r="E230" s="318" t="s">
        <v>1903</v>
      </c>
    </row>
    <row r="231" spans="1:5" s="224" customFormat="1" hidden="1" outlineLevel="2" x14ac:dyDescent="0.25">
      <c r="A231" s="321"/>
      <c r="B231" s="320" t="s">
        <v>24</v>
      </c>
      <c r="C231" s="319" t="s">
        <v>18</v>
      </c>
      <c r="D231" s="319">
        <v>0.2349</v>
      </c>
      <c r="E231" s="318" t="s">
        <v>1902</v>
      </c>
    </row>
    <row r="232" spans="1:5" s="224" customFormat="1" ht="24" hidden="1" outlineLevel="2" x14ac:dyDescent="0.25">
      <c r="A232" s="321"/>
      <c r="B232" s="320" t="s">
        <v>17</v>
      </c>
      <c r="C232" s="319" t="s">
        <v>18</v>
      </c>
      <c r="D232" s="319">
        <v>3.9149999999999997E-2</v>
      </c>
      <c r="E232" s="318" t="s">
        <v>1901</v>
      </c>
    </row>
    <row r="233" spans="1:5" s="224" customFormat="1" hidden="1" outlineLevel="2" x14ac:dyDescent="0.25">
      <c r="A233" s="321"/>
      <c r="B233" s="320" t="s">
        <v>1309</v>
      </c>
      <c r="C233" s="319" t="s">
        <v>355</v>
      </c>
      <c r="D233" s="319">
        <v>20.593</v>
      </c>
      <c r="E233" s="318" t="s">
        <v>1900</v>
      </c>
    </row>
    <row r="234" spans="1:5" s="224" customFormat="1" hidden="1" outlineLevel="2" x14ac:dyDescent="0.25">
      <c r="A234" s="321"/>
      <c r="B234" s="320" t="s">
        <v>1307</v>
      </c>
      <c r="C234" s="319" t="s">
        <v>355</v>
      </c>
      <c r="D234" s="319">
        <v>0.54810000000000003</v>
      </c>
      <c r="E234" s="318" t="s">
        <v>1899</v>
      </c>
    </row>
    <row r="235" spans="1:5" s="224" customFormat="1" hidden="1" outlineLevel="2" x14ac:dyDescent="0.25">
      <c r="A235" s="321"/>
      <c r="B235" s="320" t="s">
        <v>1305</v>
      </c>
      <c r="C235" s="319" t="s">
        <v>355</v>
      </c>
      <c r="D235" s="319">
        <v>0.54810000000000003</v>
      </c>
      <c r="E235" s="318" t="s">
        <v>1899</v>
      </c>
    </row>
    <row r="236" spans="1:5" s="224" customFormat="1" hidden="1" outlineLevel="2" x14ac:dyDescent="0.25">
      <c r="A236" s="321"/>
      <c r="B236" s="320" t="s">
        <v>1303</v>
      </c>
      <c r="C236" s="319" t="s">
        <v>355</v>
      </c>
      <c r="D236" s="319">
        <v>3.1320000000000001</v>
      </c>
      <c r="E236" s="318" t="s">
        <v>1898</v>
      </c>
    </row>
    <row r="237" spans="1:5" s="224" customFormat="1" hidden="1" outlineLevel="2" x14ac:dyDescent="0.25">
      <c r="A237" s="321"/>
      <c r="B237" s="320" t="s">
        <v>1301</v>
      </c>
      <c r="C237" s="319" t="s">
        <v>355</v>
      </c>
      <c r="D237" s="319">
        <v>0.62639999999999996</v>
      </c>
      <c r="E237" s="318" t="s">
        <v>1897</v>
      </c>
    </row>
    <row r="238" spans="1:5" s="224" customFormat="1" hidden="1" outlineLevel="2" x14ac:dyDescent="0.25">
      <c r="A238" s="321"/>
      <c r="B238" s="320" t="s">
        <v>1299</v>
      </c>
      <c r="C238" s="319" t="s">
        <v>355</v>
      </c>
      <c r="D238" s="319">
        <v>0.62639999999999996</v>
      </c>
      <c r="E238" s="318" t="s">
        <v>1897</v>
      </c>
    </row>
    <row r="239" spans="1:5" s="224" customFormat="1" hidden="1" outlineLevel="2" x14ac:dyDescent="0.25">
      <c r="A239" s="321"/>
      <c r="B239" s="320" t="s">
        <v>1896</v>
      </c>
      <c r="C239" s="319" t="s">
        <v>435</v>
      </c>
      <c r="D239" s="319">
        <v>790.83</v>
      </c>
      <c r="E239" s="318" t="s">
        <v>1895</v>
      </c>
    </row>
    <row r="240" spans="1:5" s="224" customFormat="1" hidden="1" outlineLevel="2" x14ac:dyDescent="0.25">
      <c r="A240" s="321"/>
      <c r="B240" s="320" t="s">
        <v>762</v>
      </c>
      <c r="C240" s="319" t="s">
        <v>353</v>
      </c>
      <c r="D240" s="319">
        <v>2.0590000000000002</v>
      </c>
      <c r="E240" s="318" t="s">
        <v>1894</v>
      </c>
    </row>
    <row r="241" spans="1:8" s="312" customFormat="1" hidden="1" outlineLevel="1" collapsed="1" x14ac:dyDescent="0.25">
      <c r="A241" s="317"/>
      <c r="B241" s="316" t="s">
        <v>1297</v>
      </c>
      <c r="C241" s="315" t="s">
        <v>435</v>
      </c>
      <c r="D241" s="314">
        <v>790.83</v>
      </c>
      <c r="E241" s="313" t="s">
        <v>1893</v>
      </c>
    </row>
    <row r="242" spans="1:8" s="195" customFormat="1" ht="15" collapsed="1" x14ac:dyDescent="0.25">
      <c r="A242" s="331"/>
      <c r="B242" s="330" t="s">
        <v>1296</v>
      </c>
      <c r="C242" s="329"/>
      <c r="D242" s="328"/>
      <c r="E242" s="328"/>
      <c r="F242" s="310"/>
      <c r="G242" s="310"/>
      <c r="H242" s="310"/>
    </row>
    <row r="243" spans="1:8" s="322" customFormat="1" x14ac:dyDescent="0.25">
      <c r="A243" s="327" t="s">
        <v>589</v>
      </c>
      <c r="B243" s="326" t="s">
        <v>1294</v>
      </c>
      <c r="C243" s="325" t="s">
        <v>21</v>
      </c>
      <c r="D243" s="324">
        <v>0.64</v>
      </c>
      <c r="E243" s="323" t="s">
        <v>1892</v>
      </c>
    </row>
    <row r="244" spans="1:8" s="224" customFormat="1" hidden="1" outlineLevel="2" x14ac:dyDescent="0.25">
      <c r="A244" s="321"/>
      <c r="B244" s="320" t="s">
        <v>339</v>
      </c>
      <c r="C244" s="319" t="s">
        <v>16</v>
      </c>
      <c r="D244" s="319">
        <v>18.899000000000001</v>
      </c>
      <c r="E244" s="318" t="s">
        <v>1891</v>
      </c>
    </row>
    <row r="245" spans="1:8" s="224" customFormat="1" hidden="1" outlineLevel="2" x14ac:dyDescent="0.25">
      <c r="A245" s="321"/>
      <c r="B245" s="320" t="s">
        <v>19</v>
      </c>
      <c r="C245" s="319" t="s">
        <v>16</v>
      </c>
      <c r="D245" s="319">
        <v>0.192</v>
      </c>
      <c r="E245" s="318" t="s">
        <v>1890</v>
      </c>
    </row>
    <row r="246" spans="1:8" s="224" customFormat="1" hidden="1" outlineLevel="2" x14ac:dyDescent="0.25">
      <c r="A246" s="321"/>
      <c r="B246" s="320" t="s">
        <v>24</v>
      </c>
      <c r="C246" s="319" t="s">
        <v>18</v>
      </c>
      <c r="D246" s="319">
        <v>0.192</v>
      </c>
      <c r="E246" s="318" t="s">
        <v>1890</v>
      </c>
    </row>
    <row r="247" spans="1:8" s="224" customFormat="1" hidden="1" outlineLevel="2" x14ac:dyDescent="0.25">
      <c r="A247" s="321"/>
      <c r="B247" s="320" t="s">
        <v>1292</v>
      </c>
      <c r="C247" s="319" t="s">
        <v>1291</v>
      </c>
      <c r="D247" s="319">
        <v>2.323</v>
      </c>
      <c r="E247" s="318" t="s">
        <v>1889</v>
      </c>
    </row>
    <row r="248" spans="1:8" s="322" customFormat="1" ht="38.25" collapsed="1" x14ac:dyDescent="0.25">
      <c r="A248" s="327" t="s">
        <v>588</v>
      </c>
      <c r="B248" s="326" t="s">
        <v>1289</v>
      </c>
      <c r="C248" s="325" t="s">
        <v>15</v>
      </c>
      <c r="D248" s="324">
        <v>1.1200000000000001</v>
      </c>
      <c r="E248" s="323" t="s">
        <v>1864</v>
      </c>
    </row>
    <row r="249" spans="1:8" s="224" customFormat="1" hidden="1" outlineLevel="2" x14ac:dyDescent="0.25">
      <c r="A249" s="321"/>
      <c r="B249" s="320" t="s">
        <v>1379</v>
      </c>
      <c r="C249" s="319" t="s">
        <v>16</v>
      </c>
      <c r="D249" s="319">
        <v>31.36</v>
      </c>
      <c r="E249" s="318" t="s">
        <v>1888</v>
      </c>
    </row>
    <row r="250" spans="1:8" s="224" customFormat="1" ht="24" hidden="1" outlineLevel="2" x14ac:dyDescent="0.25">
      <c r="A250" s="321"/>
      <c r="B250" s="320" t="s">
        <v>1118</v>
      </c>
      <c r="C250" s="319" t="s">
        <v>18</v>
      </c>
      <c r="D250" s="319">
        <v>3.5169999999999999</v>
      </c>
      <c r="E250" s="318" t="s">
        <v>1887</v>
      </c>
    </row>
    <row r="251" spans="1:8" s="224" customFormat="1" ht="24" hidden="1" outlineLevel="2" x14ac:dyDescent="0.25">
      <c r="A251" s="321"/>
      <c r="B251" s="320" t="s">
        <v>1196</v>
      </c>
      <c r="C251" s="319" t="s">
        <v>18</v>
      </c>
      <c r="D251" s="319">
        <v>3.5169999999999999</v>
      </c>
      <c r="E251" s="318" t="s">
        <v>1887</v>
      </c>
    </row>
    <row r="252" spans="1:8" s="322" customFormat="1" ht="25.5" collapsed="1" x14ac:dyDescent="0.25">
      <c r="A252" s="327" t="s">
        <v>587</v>
      </c>
      <c r="B252" s="326" t="s">
        <v>982</v>
      </c>
      <c r="C252" s="325" t="s">
        <v>25</v>
      </c>
      <c r="D252" s="324">
        <v>312</v>
      </c>
      <c r="E252" s="323" t="s">
        <v>1114</v>
      </c>
    </row>
    <row r="253" spans="1:8" s="224" customFormat="1" hidden="1" outlineLevel="2" x14ac:dyDescent="0.25">
      <c r="A253" s="321"/>
      <c r="B253" s="320" t="s">
        <v>1690</v>
      </c>
      <c r="C253" s="319" t="s">
        <v>16</v>
      </c>
      <c r="D253" s="319">
        <v>180.96</v>
      </c>
      <c r="E253" s="318" t="s">
        <v>1886</v>
      </c>
    </row>
    <row r="254" spans="1:8" s="322" customFormat="1" collapsed="1" x14ac:dyDescent="0.25">
      <c r="A254" s="327" t="s">
        <v>586</v>
      </c>
      <c r="B254" s="326" t="s">
        <v>1285</v>
      </c>
      <c r="C254" s="325" t="s">
        <v>21</v>
      </c>
      <c r="D254" s="324">
        <v>0.52</v>
      </c>
      <c r="E254" s="323" t="s">
        <v>1760</v>
      </c>
    </row>
    <row r="255" spans="1:8" s="224" customFormat="1" hidden="1" outlineLevel="2" x14ac:dyDescent="0.25">
      <c r="A255" s="321"/>
      <c r="B255" s="320" t="s">
        <v>692</v>
      </c>
      <c r="C255" s="319" t="s">
        <v>16</v>
      </c>
      <c r="D255" s="319">
        <v>24.817</v>
      </c>
      <c r="E255" s="318" t="s">
        <v>1885</v>
      </c>
    </row>
    <row r="256" spans="1:8" s="224" customFormat="1" hidden="1" outlineLevel="2" x14ac:dyDescent="0.25">
      <c r="A256" s="321"/>
      <c r="B256" s="320" t="s">
        <v>19</v>
      </c>
      <c r="C256" s="319" t="s">
        <v>16</v>
      </c>
      <c r="D256" s="319">
        <v>1.6839999999999999</v>
      </c>
      <c r="E256" s="318" t="s">
        <v>1884</v>
      </c>
    </row>
    <row r="257" spans="1:5" s="224" customFormat="1" hidden="1" outlineLevel="2" x14ac:dyDescent="0.25">
      <c r="A257" s="321"/>
      <c r="B257" s="320" t="s">
        <v>38</v>
      </c>
      <c r="C257" s="319" t="s">
        <v>18</v>
      </c>
      <c r="D257" s="319">
        <v>3.016</v>
      </c>
      <c r="E257" s="318" t="s">
        <v>1883</v>
      </c>
    </row>
    <row r="258" spans="1:5" s="224" customFormat="1" hidden="1" outlineLevel="2" x14ac:dyDescent="0.25">
      <c r="A258" s="321"/>
      <c r="B258" s="320" t="s">
        <v>24</v>
      </c>
      <c r="C258" s="319" t="s">
        <v>18</v>
      </c>
      <c r="D258" s="319">
        <v>1.149</v>
      </c>
      <c r="E258" s="318" t="s">
        <v>1882</v>
      </c>
    </row>
    <row r="259" spans="1:5" s="224" customFormat="1" ht="24" hidden="1" outlineLevel="2" x14ac:dyDescent="0.25">
      <c r="A259" s="321"/>
      <c r="B259" s="320" t="s">
        <v>17</v>
      </c>
      <c r="C259" s="319" t="s">
        <v>18</v>
      </c>
      <c r="D259" s="319">
        <v>0.1976</v>
      </c>
      <c r="E259" s="318" t="s">
        <v>1881</v>
      </c>
    </row>
    <row r="260" spans="1:5" s="224" customFormat="1" hidden="1" outlineLevel="2" x14ac:dyDescent="0.25">
      <c r="A260" s="321"/>
      <c r="B260" s="320" t="s">
        <v>22</v>
      </c>
      <c r="C260" s="319" t="s">
        <v>23</v>
      </c>
      <c r="D260" s="319">
        <v>5.1999999999999998E-2</v>
      </c>
      <c r="E260" s="318" t="s">
        <v>1880</v>
      </c>
    </row>
    <row r="261" spans="1:5" s="224" customFormat="1" hidden="1" outlineLevel="2" x14ac:dyDescent="0.25">
      <c r="A261" s="321"/>
      <c r="B261" s="320" t="s">
        <v>801</v>
      </c>
      <c r="C261" s="319" t="s">
        <v>31</v>
      </c>
      <c r="D261" s="319">
        <v>7.8E-2</v>
      </c>
      <c r="E261" s="318" t="s">
        <v>1879</v>
      </c>
    </row>
    <row r="262" spans="1:5" s="224" customFormat="1" hidden="1" outlineLevel="2" x14ac:dyDescent="0.25">
      <c r="A262" s="321"/>
      <c r="B262" s="320" t="s">
        <v>354</v>
      </c>
      <c r="C262" s="319" t="s">
        <v>31</v>
      </c>
      <c r="D262" s="319">
        <v>1.04E-2</v>
      </c>
      <c r="E262" s="318" t="s">
        <v>1878</v>
      </c>
    </row>
    <row r="263" spans="1:5" s="312" customFormat="1" ht="24" hidden="1" outlineLevel="1" collapsed="1" x14ac:dyDescent="0.25">
      <c r="A263" s="317"/>
      <c r="B263" s="316" t="s">
        <v>1283</v>
      </c>
      <c r="C263" s="315" t="s">
        <v>435</v>
      </c>
      <c r="D263" s="314">
        <v>52</v>
      </c>
      <c r="E263" s="313" t="s">
        <v>543</v>
      </c>
    </row>
    <row r="264" spans="1:5" s="322" customFormat="1" ht="25.5" collapsed="1" x14ac:dyDescent="0.25">
      <c r="A264" s="327" t="s">
        <v>582</v>
      </c>
      <c r="B264" s="326" t="s">
        <v>1186</v>
      </c>
      <c r="C264" s="325" t="s">
        <v>15</v>
      </c>
      <c r="D264" s="324">
        <v>1.08</v>
      </c>
      <c r="E264" s="323" t="s">
        <v>1877</v>
      </c>
    </row>
    <row r="265" spans="1:5" s="224" customFormat="1" hidden="1" outlineLevel="2" x14ac:dyDescent="0.25">
      <c r="A265" s="321"/>
      <c r="B265" s="320" t="s">
        <v>695</v>
      </c>
      <c r="C265" s="319" t="s">
        <v>16</v>
      </c>
      <c r="D265" s="319">
        <v>469.68700000000001</v>
      </c>
      <c r="E265" s="318" t="s">
        <v>1876</v>
      </c>
    </row>
    <row r="266" spans="1:5" s="224" customFormat="1" hidden="1" outlineLevel="2" x14ac:dyDescent="0.25">
      <c r="A266" s="321"/>
      <c r="B266" s="320" t="s">
        <v>19</v>
      </c>
      <c r="C266" s="319" t="s">
        <v>16</v>
      </c>
      <c r="D266" s="319">
        <v>3.0910000000000002</v>
      </c>
      <c r="E266" s="318" t="s">
        <v>1875</v>
      </c>
    </row>
    <row r="267" spans="1:5" s="224" customFormat="1" hidden="1" outlineLevel="2" x14ac:dyDescent="0.25">
      <c r="A267" s="321"/>
      <c r="B267" s="320" t="s">
        <v>690</v>
      </c>
      <c r="C267" s="319" t="s">
        <v>18</v>
      </c>
      <c r="D267" s="319">
        <v>0.36720000000000003</v>
      </c>
      <c r="E267" s="318" t="s">
        <v>1874</v>
      </c>
    </row>
    <row r="268" spans="1:5" s="224" customFormat="1" hidden="1" outlineLevel="2" x14ac:dyDescent="0.25">
      <c r="A268" s="321"/>
      <c r="B268" s="320" t="s">
        <v>34</v>
      </c>
      <c r="C268" s="319" t="s">
        <v>18</v>
      </c>
      <c r="D268" s="319">
        <v>0.1404</v>
      </c>
      <c r="E268" s="318" t="s">
        <v>1873</v>
      </c>
    </row>
    <row r="269" spans="1:5" s="224" customFormat="1" hidden="1" outlineLevel="2" x14ac:dyDescent="0.25">
      <c r="A269" s="321"/>
      <c r="B269" s="320" t="s">
        <v>24</v>
      </c>
      <c r="C269" s="319" t="s">
        <v>18</v>
      </c>
      <c r="D269" s="319">
        <v>0.1404</v>
      </c>
      <c r="E269" s="318" t="s">
        <v>1873</v>
      </c>
    </row>
    <row r="270" spans="1:5" s="224" customFormat="1" hidden="1" outlineLevel="2" x14ac:dyDescent="0.25">
      <c r="A270" s="321"/>
      <c r="B270" s="320" t="s">
        <v>554</v>
      </c>
      <c r="C270" s="319" t="s">
        <v>18</v>
      </c>
      <c r="D270" s="319">
        <v>1.825</v>
      </c>
      <c r="E270" s="318" t="s">
        <v>1872</v>
      </c>
    </row>
    <row r="271" spans="1:5" s="224" customFormat="1" hidden="1" outlineLevel="2" x14ac:dyDescent="0.25">
      <c r="A271" s="321"/>
      <c r="B271" s="320" t="s">
        <v>22</v>
      </c>
      <c r="C271" s="319" t="s">
        <v>23</v>
      </c>
      <c r="D271" s="319">
        <v>0.48599999999999999</v>
      </c>
      <c r="E271" s="318" t="s">
        <v>1871</v>
      </c>
    </row>
    <row r="272" spans="1:5" s="224" customFormat="1" hidden="1" outlineLevel="2" x14ac:dyDescent="0.25">
      <c r="A272" s="321"/>
      <c r="B272" s="320" t="s">
        <v>698</v>
      </c>
      <c r="C272" s="319" t="s">
        <v>31</v>
      </c>
      <c r="D272" s="319">
        <v>1.296</v>
      </c>
      <c r="E272" s="318" t="s">
        <v>1870</v>
      </c>
    </row>
    <row r="273" spans="1:5" s="224" customFormat="1" hidden="1" outlineLevel="2" x14ac:dyDescent="0.25">
      <c r="A273" s="321"/>
      <c r="B273" s="320" t="s">
        <v>1565</v>
      </c>
      <c r="C273" s="319" t="s">
        <v>25</v>
      </c>
      <c r="D273" s="319">
        <v>110.16</v>
      </c>
      <c r="E273" s="318" t="s">
        <v>1869</v>
      </c>
    </row>
    <row r="274" spans="1:5" s="224" customFormat="1" hidden="1" outlineLevel="2" x14ac:dyDescent="0.25">
      <c r="A274" s="321"/>
      <c r="B274" s="320" t="s">
        <v>697</v>
      </c>
      <c r="C274" s="319" t="s">
        <v>23</v>
      </c>
      <c r="D274" s="319">
        <v>1.0800000000000001E-2</v>
      </c>
      <c r="E274" s="318" t="s">
        <v>1868</v>
      </c>
    </row>
    <row r="275" spans="1:5" s="224" customFormat="1" ht="24" hidden="1" outlineLevel="2" x14ac:dyDescent="0.25">
      <c r="A275" s="321"/>
      <c r="B275" s="320" t="s">
        <v>688</v>
      </c>
      <c r="C275" s="319" t="s">
        <v>31</v>
      </c>
      <c r="D275" s="319">
        <v>2.2679999999999999E-2</v>
      </c>
      <c r="E275" s="318" t="s">
        <v>1867</v>
      </c>
    </row>
    <row r="276" spans="1:5" s="312" customFormat="1" hidden="1" outlineLevel="1" collapsed="1" x14ac:dyDescent="0.25">
      <c r="A276" s="317"/>
      <c r="B276" s="316" t="s">
        <v>684</v>
      </c>
      <c r="C276" s="315" t="s">
        <v>30</v>
      </c>
      <c r="D276" s="314">
        <v>1296</v>
      </c>
      <c r="E276" s="313" t="s">
        <v>1866</v>
      </c>
    </row>
    <row r="277" spans="1:5" s="312" customFormat="1" ht="24" hidden="1" outlineLevel="1" x14ac:dyDescent="0.25">
      <c r="A277" s="317"/>
      <c r="B277" s="316" t="s">
        <v>1185</v>
      </c>
      <c r="C277" s="315" t="s">
        <v>25</v>
      </c>
      <c r="D277" s="314">
        <v>110.16</v>
      </c>
      <c r="E277" s="313" t="s">
        <v>1865</v>
      </c>
    </row>
    <row r="278" spans="1:5" s="322" customFormat="1" ht="25.5" collapsed="1" x14ac:dyDescent="0.25">
      <c r="A278" s="327" t="s">
        <v>581</v>
      </c>
      <c r="B278" s="326" t="s">
        <v>1059</v>
      </c>
      <c r="C278" s="325" t="s">
        <v>15</v>
      </c>
      <c r="D278" s="324">
        <v>1.1200000000000001</v>
      </c>
      <c r="E278" s="323" t="s">
        <v>1864</v>
      </c>
    </row>
    <row r="279" spans="1:5" s="224" customFormat="1" hidden="1" outlineLevel="2" x14ac:dyDescent="0.25">
      <c r="A279" s="321"/>
      <c r="B279" s="320" t="s">
        <v>695</v>
      </c>
      <c r="C279" s="319" t="s">
        <v>16</v>
      </c>
      <c r="D279" s="319">
        <v>148.45500000000001</v>
      </c>
      <c r="E279" s="318" t="s">
        <v>1863</v>
      </c>
    </row>
    <row r="280" spans="1:5" s="224" customFormat="1" hidden="1" outlineLevel="2" x14ac:dyDescent="0.25">
      <c r="A280" s="321"/>
      <c r="B280" s="320" t="s">
        <v>19</v>
      </c>
      <c r="C280" s="319" t="s">
        <v>16</v>
      </c>
      <c r="D280" s="319">
        <v>2.31</v>
      </c>
      <c r="E280" s="318" t="s">
        <v>1862</v>
      </c>
    </row>
    <row r="281" spans="1:5" s="224" customFormat="1" hidden="1" outlineLevel="2" x14ac:dyDescent="0.25">
      <c r="A281" s="321"/>
      <c r="B281" s="320" t="s">
        <v>37</v>
      </c>
      <c r="C281" s="319" t="s">
        <v>18</v>
      </c>
      <c r="D281" s="319">
        <v>8.9599999999999999E-2</v>
      </c>
      <c r="E281" s="318" t="s">
        <v>1861</v>
      </c>
    </row>
    <row r="282" spans="1:5" s="224" customFormat="1" hidden="1" outlineLevel="2" x14ac:dyDescent="0.25">
      <c r="A282" s="321"/>
      <c r="B282" s="320" t="s">
        <v>554</v>
      </c>
      <c r="C282" s="319" t="s">
        <v>18</v>
      </c>
      <c r="D282" s="319">
        <v>1.456</v>
      </c>
      <c r="E282" s="318" t="s">
        <v>1860</v>
      </c>
    </row>
    <row r="283" spans="1:5" s="224" customFormat="1" ht="24" hidden="1" outlineLevel="2" x14ac:dyDescent="0.25">
      <c r="A283" s="321"/>
      <c r="B283" s="320" t="s">
        <v>17</v>
      </c>
      <c r="C283" s="319" t="s">
        <v>18</v>
      </c>
      <c r="D283" s="319">
        <v>0.3024</v>
      </c>
      <c r="E283" s="318" t="s">
        <v>1859</v>
      </c>
    </row>
    <row r="284" spans="1:5" s="224" customFormat="1" hidden="1" outlineLevel="2" x14ac:dyDescent="0.25">
      <c r="A284" s="321"/>
      <c r="B284" s="320" t="s">
        <v>22</v>
      </c>
      <c r="C284" s="319" t="s">
        <v>23</v>
      </c>
      <c r="D284" s="319">
        <v>9.5200000000000007E-2</v>
      </c>
      <c r="E284" s="318" t="s">
        <v>1858</v>
      </c>
    </row>
    <row r="285" spans="1:5" s="224" customFormat="1" hidden="1" outlineLevel="2" x14ac:dyDescent="0.25">
      <c r="A285" s="321"/>
      <c r="B285" s="320" t="s">
        <v>698</v>
      </c>
      <c r="C285" s="319" t="s">
        <v>31</v>
      </c>
      <c r="D285" s="319">
        <v>0.42</v>
      </c>
      <c r="E285" s="318" t="s">
        <v>1857</v>
      </c>
    </row>
    <row r="286" spans="1:5" s="224" customFormat="1" hidden="1" outlineLevel="2" x14ac:dyDescent="0.25">
      <c r="A286" s="321"/>
      <c r="B286" s="320" t="s">
        <v>1104</v>
      </c>
      <c r="C286" s="319" t="s">
        <v>31</v>
      </c>
      <c r="D286" s="319">
        <v>5.6000000000000001E-2</v>
      </c>
      <c r="E286" s="318" t="s">
        <v>1856</v>
      </c>
    </row>
    <row r="287" spans="1:5" s="224" customFormat="1" hidden="1" outlineLevel="2" x14ac:dyDescent="0.25">
      <c r="A287" s="321"/>
      <c r="B287" s="320" t="s">
        <v>1103</v>
      </c>
      <c r="C287" s="319" t="s">
        <v>25</v>
      </c>
      <c r="D287" s="319">
        <v>112</v>
      </c>
      <c r="E287" s="318" t="s">
        <v>1855</v>
      </c>
    </row>
    <row r="288" spans="1:5" s="224" customFormat="1" hidden="1" outlineLevel="2" x14ac:dyDescent="0.25">
      <c r="A288" s="321"/>
      <c r="B288" s="320" t="s">
        <v>29</v>
      </c>
      <c r="C288" s="319" t="s">
        <v>30</v>
      </c>
      <c r="D288" s="319">
        <v>0.56000000000000005</v>
      </c>
      <c r="E288" s="318" t="s">
        <v>1854</v>
      </c>
    </row>
    <row r="289" spans="1:5" s="312" customFormat="1" ht="24" hidden="1" outlineLevel="1" collapsed="1" x14ac:dyDescent="0.25">
      <c r="A289" s="317"/>
      <c r="B289" s="316" t="s">
        <v>1057</v>
      </c>
      <c r="C289" s="315" t="s">
        <v>31</v>
      </c>
      <c r="D289" s="314">
        <v>5.6000000000000001E-2</v>
      </c>
      <c r="E289" s="313" t="s">
        <v>1853</v>
      </c>
    </row>
    <row r="290" spans="1:5" s="312" customFormat="1" ht="24" hidden="1" outlineLevel="1" x14ac:dyDescent="0.25">
      <c r="A290" s="317"/>
      <c r="B290" s="316" t="s">
        <v>1055</v>
      </c>
      <c r="C290" s="315" t="s">
        <v>25</v>
      </c>
      <c r="D290" s="314">
        <v>112</v>
      </c>
      <c r="E290" s="313" t="s">
        <v>449</v>
      </c>
    </row>
    <row r="291" spans="1:5" s="312" customFormat="1" ht="24" hidden="1" outlineLevel="1" x14ac:dyDescent="0.25">
      <c r="A291" s="317"/>
      <c r="B291" s="316" t="s">
        <v>1053</v>
      </c>
      <c r="C291" s="315" t="s">
        <v>31</v>
      </c>
      <c r="D291" s="314">
        <v>0.42</v>
      </c>
      <c r="E291" s="313" t="s">
        <v>1852</v>
      </c>
    </row>
    <row r="292" spans="1:5" s="322" customFormat="1" ht="38.25" collapsed="1" x14ac:dyDescent="0.25">
      <c r="A292" s="327" t="s">
        <v>580</v>
      </c>
      <c r="B292" s="326" t="s">
        <v>1005</v>
      </c>
      <c r="C292" s="325" t="s">
        <v>15</v>
      </c>
      <c r="D292" s="324">
        <v>3.12</v>
      </c>
      <c r="E292" s="323" t="s">
        <v>1837</v>
      </c>
    </row>
    <row r="293" spans="1:5" s="224" customFormat="1" hidden="1" outlineLevel="2" x14ac:dyDescent="0.25">
      <c r="A293" s="321"/>
      <c r="B293" s="320" t="s">
        <v>339</v>
      </c>
      <c r="C293" s="319" t="s">
        <v>16</v>
      </c>
      <c r="D293" s="319">
        <v>135.411</v>
      </c>
      <c r="E293" s="318" t="s">
        <v>1851</v>
      </c>
    </row>
    <row r="294" spans="1:5" s="224" customFormat="1" hidden="1" outlineLevel="2" x14ac:dyDescent="0.25">
      <c r="A294" s="321"/>
      <c r="B294" s="320" t="s">
        <v>19</v>
      </c>
      <c r="C294" s="319" t="s">
        <v>16</v>
      </c>
      <c r="D294" s="319">
        <v>3.8610000000000002</v>
      </c>
      <c r="E294" s="318" t="s">
        <v>1850</v>
      </c>
    </row>
    <row r="295" spans="1:5" s="224" customFormat="1" hidden="1" outlineLevel="2" x14ac:dyDescent="0.25">
      <c r="A295" s="321"/>
      <c r="B295" s="320" t="s">
        <v>37</v>
      </c>
      <c r="C295" s="319" t="s">
        <v>18</v>
      </c>
      <c r="D295" s="319">
        <v>6.2399999999999997E-2</v>
      </c>
      <c r="E295" s="318" t="s">
        <v>1833</v>
      </c>
    </row>
    <row r="296" spans="1:5" s="224" customFormat="1" hidden="1" outlineLevel="2" x14ac:dyDescent="0.25">
      <c r="A296" s="321"/>
      <c r="B296" s="320" t="s">
        <v>554</v>
      </c>
      <c r="C296" s="319" t="s">
        <v>18</v>
      </c>
      <c r="D296" s="319">
        <v>2.34</v>
      </c>
      <c r="E296" s="318" t="s">
        <v>1849</v>
      </c>
    </row>
    <row r="297" spans="1:5" s="224" customFormat="1" ht="24" hidden="1" outlineLevel="2" x14ac:dyDescent="0.25">
      <c r="A297" s="321"/>
      <c r="B297" s="320" t="s">
        <v>17</v>
      </c>
      <c r="C297" s="319" t="s">
        <v>18</v>
      </c>
      <c r="D297" s="319">
        <v>0.68640000000000001</v>
      </c>
      <c r="E297" s="318" t="s">
        <v>1848</v>
      </c>
    </row>
    <row r="298" spans="1:5" s="224" customFormat="1" hidden="1" outlineLevel="2" x14ac:dyDescent="0.25">
      <c r="A298" s="321"/>
      <c r="B298" s="320" t="s">
        <v>22</v>
      </c>
      <c r="C298" s="319" t="s">
        <v>23</v>
      </c>
      <c r="D298" s="319">
        <v>1.6850000000000001</v>
      </c>
      <c r="E298" s="318" t="s">
        <v>1847</v>
      </c>
    </row>
    <row r="299" spans="1:5" s="224" customFormat="1" hidden="1" outlineLevel="2" x14ac:dyDescent="0.25">
      <c r="A299" s="321"/>
      <c r="B299" s="320" t="s">
        <v>792</v>
      </c>
      <c r="C299" s="319" t="s">
        <v>31</v>
      </c>
      <c r="D299" s="319">
        <v>2.8109999999999999</v>
      </c>
      <c r="E299" s="318" t="s">
        <v>1846</v>
      </c>
    </row>
    <row r="300" spans="1:5" s="312" customFormat="1" ht="24" hidden="1" outlineLevel="1" collapsed="1" x14ac:dyDescent="0.25">
      <c r="A300" s="317"/>
      <c r="B300" s="316" t="s">
        <v>712</v>
      </c>
      <c r="C300" s="315" t="s">
        <v>31</v>
      </c>
      <c r="D300" s="314">
        <v>4.0559999999999999E-2</v>
      </c>
      <c r="E300" s="313" t="s">
        <v>1845</v>
      </c>
    </row>
    <row r="301" spans="1:5" s="312" customFormat="1" ht="24" hidden="1" outlineLevel="1" x14ac:dyDescent="0.25">
      <c r="A301" s="317"/>
      <c r="B301" s="316" t="s">
        <v>788</v>
      </c>
      <c r="C301" s="315" t="s">
        <v>30</v>
      </c>
      <c r="D301" s="314">
        <v>2811.12</v>
      </c>
      <c r="E301" s="313" t="s">
        <v>1844</v>
      </c>
    </row>
    <row r="302" spans="1:5" s="322" customFormat="1" ht="25.5" collapsed="1" x14ac:dyDescent="0.25">
      <c r="A302" s="327" t="s">
        <v>579</v>
      </c>
      <c r="B302" s="326" t="s">
        <v>977</v>
      </c>
      <c r="C302" s="325" t="s">
        <v>15</v>
      </c>
      <c r="D302" s="324">
        <v>3.12</v>
      </c>
      <c r="E302" s="323" t="s">
        <v>1837</v>
      </c>
    </row>
    <row r="303" spans="1:5" s="224" customFormat="1" hidden="1" outlineLevel="2" x14ac:dyDescent="0.25">
      <c r="A303" s="321"/>
      <c r="B303" s="320" t="s">
        <v>360</v>
      </c>
      <c r="C303" s="319" t="s">
        <v>16</v>
      </c>
      <c r="D303" s="319">
        <v>71.831999999999994</v>
      </c>
      <c r="E303" s="318" t="s">
        <v>1843</v>
      </c>
    </row>
    <row r="304" spans="1:5" s="224" customFormat="1" hidden="1" outlineLevel="2" x14ac:dyDescent="0.25">
      <c r="A304" s="321"/>
      <c r="B304" s="320" t="s">
        <v>19</v>
      </c>
      <c r="C304" s="319" t="s">
        <v>16</v>
      </c>
      <c r="D304" s="319">
        <v>0.156</v>
      </c>
      <c r="E304" s="318" t="s">
        <v>1842</v>
      </c>
    </row>
    <row r="305" spans="1:5" s="224" customFormat="1" hidden="1" outlineLevel="2" x14ac:dyDescent="0.25">
      <c r="A305" s="321"/>
      <c r="B305" s="320" t="s">
        <v>24</v>
      </c>
      <c r="C305" s="319" t="s">
        <v>18</v>
      </c>
      <c r="D305" s="319">
        <v>9.3600000000000003E-2</v>
      </c>
      <c r="E305" s="318" t="s">
        <v>1841</v>
      </c>
    </row>
    <row r="306" spans="1:5" s="224" customFormat="1" ht="24" hidden="1" outlineLevel="2" x14ac:dyDescent="0.25">
      <c r="A306" s="321"/>
      <c r="B306" s="320" t="s">
        <v>17</v>
      </c>
      <c r="C306" s="319" t="s">
        <v>18</v>
      </c>
      <c r="D306" s="319">
        <v>3.1199999999999999E-2</v>
      </c>
      <c r="E306" s="318" t="s">
        <v>1840</v>
      </c>
    </row>
    <row r="307" spans="1:5" s="224" customFormat="1" hidden="1" outlineLevel="2" x14ac:dyDescent="0.25">
      <c r="A307" s="321"/>
      <c r="B307" s="320" t="s">
        <v>358</v>
      </c>
      <c r="C307" s="319" t="s">
        <v>31</v>
      </c>
      <c r="D307" s="319">
        <v>6.2399999999999997E-2</v>
      </c>
      <c r="E307" s="318" t="s">
        <v>1833</v>
      </c>
    </row>
    <row r="308" spans="1:5" s="224" customFormat="1" hidden="1" outlineLevel="2" x14ac:dyDescent="0.25">
      <c r="A308" s="321"/>
      <c r="B308" s="320" t="s">
        <v>29</v>
      </c>
      <c r="C308" s="319" t="s">
        <v>30</v>
      </c>
      <c r="D308" s="319">
        <v>0.624</v>
      </c>
      <c r="E308" s="318" t="s">
        <v>1839</v>
      </c>
    </row>
    <row r="309" spans="1:5" s="312" customFormat="1" hidden="1" outlineLevel="1" collapsed="1" x14ac:dyDescent="0.25">
      <c r="A309" s="317"/>
      <c r="B309" s="316" t="s">
        <v>567</v>
      </c>
      <c r="C309" s="315" t="s">
        <v>31</v>
      </c>
      <c r="D309" s="314">
        <v>6.2399999999999997E-2</v>
      </c>
      <c r="E309" s="313" t="s">
        <v>1838</v>
      </c>
    </row>
    <row r="310" spans="1:5" s="322" customFormat="1" ht="25.5" collapsed="1" x14ac:dyDescent="0.25">
      <c r="A310" s="327" t="s">
        <v>578</v>
      </c>
      <c r="B310" s="326" t="s">
        <v>975</v>
      </c>
      <c r="C310" s="325" t="s">
        <v>15</v>
      </c>
      <c r="D310" s="324">
        <v>3.12</v>
      </c>
      <c r="E310" s="323" t="s">
        <v>1837</v>
      </c>
    </row>
    <row r="311" spans="1:5" s="224" customFormat="1" hidden="1" outlineLevel="2" x14ac:dyDescent="0.25">
      <c r="A311" s="321"/>
      <c r="B311" s="320" t="s">
        <v>702</v>
      </c>
      <c r="C311" s="319" t="s">
        <v>16</v>
      </c>
      <c r="D311" s="319">
        <v>175.81200000000001</v>
      </c>
      <c r="E311" s="318" t="s">
        <v>1836</v>
      </c>
    </row>
    <row r="312" spans="1:5" s="224" customFormat="1" hidden="1" outlineLevel="2" x14ac:dyDescent="0.25">
      <c r="A312" s="321"/>
      <c r="B312" s="320" t="s">
        <v>19</v>
      </c>
      <c r="C312" s="319" t="s">
        <v>16</v>
      </c>
      <c r="D312" s="319">
        <v>0.70199999999999996</v>
      </c>
      <c r="E312" s="318" t="s">
        <v>1835</v>
      </c>
    </row>
    <row r="313" spans="1:5" s="224" customFormat="1" hidden="1" outlineLevel="2" x14ac:dyDescent="0.25">
      <c r="A313" s="321"/>
      <c r="B313" s="320" t="s">
        <v>24</v>
      </c>
      <c r="C313" s="319" t="s">
        <v>18</v>
      </c>
      <c r="D313" s="319">
        <v>0.49919999999999998</v>
      </c>
      <c r="E313" s="318" t="s">
        <v>1834</v>
      </c>
    </row>
    <row r="314" spans="1:5" s="224" customFormat="1" ht="24" hidden="1" outlineLevel="2" x14ac:dyDescent="0.25">
      <c r="A314" s="321"/>
      <c r="B314" s="320" t="s">
        <v>17</v>
      </c>
      <c r="C314" s="319" t="s">
        <v>18</v>
      </c>
      <c r="D314" s="319">
        <v>6.2399999999999997E-2</v>
      </c>
      <c r="E314" s="318" t="s">
        <v>1833</v>
      </c>
    </row>
    <row r="315" spans="1:5" s="224" customFormat="1" hidden="1" outlineLevel="2" x14ac:dyDescent="0.25">
      <c r="A315" s="321"/>
      <c r="B315" s="320" t="s">
        <v>703</v>
      </c>
      <c r="C315" s="319" t="s">
        <v>31</v>
      </c>
      <c r="D315" s="319">
        <v>0.19656000000000001</v>
      </c>
      <c r="E315" s="318" t="s">
        <v>1832</v>
      </c>
    </row>
    <row r="316" spans="1:5" s="224" customFormat="1" hidden="1" outlineLevel="2" x14ac:dyDescent="0.25">
      <c r="A316" s="321"/>
      <c r="B316" s="320" t="s">
        <v>563</v>
      </c>
      <c r="C316" s="319" t="s">
        <v>31</v>
      </c>
      <c r="D316" s="319">
        <v>0.1716</v>
      </c>
      <c r="E316" s="318" t="s">
        <v>1831</v>
      </c>
    </row>
    <row r="317" spans="1:5" s="224" customFormat="1" hidden="1" outlineLevel="2" x14ac:dyDescent="0.25">
      <c r="A317" s="321"/>
      <c r="B317" s="320" t="s">
        <v>356</v>
      </c>
      <c r="C317" s="319" t="s">
        <v>25</v>
      </c>
      <c r="D317" s="319">
        <v>2.621</v>
      </c>
      <c r="E317" s="318" t="s">
        <v>1830</v>
      </c>
    </row>
    <row r="318" spans="1:5" s="224" customFormat="1" hidden="1" outlineLevel="2" x14ac:dyDescent="0.25">
      <c r="A318" s="321"/>
      <c r="B318" s="320" t="s">
        <v>29</v>
      </c>
      <c r="C318" s="319" t="s">
        <v>30</v>
      </c>
      <c r="D318" s="319">
        <v>0.96719999999999995</v>
      </c>
      <c r="E318" s="318" t="s">
        <v>1829</v>
      </c>
    </row>
    <row r="319" spans="1:5" s="312" customFormat="1" hidden="1" outlineLevel="1" collapsed="1" x14ac:dyDescent="0.25">
      <c r="A319" s="317"/>
      <c r="B319" s="316" t="s">
        <v>560</v>
      </c>
      <c r="C319" s="315" t="s">
        <v>31</v>
      </c>
      <c r="D319" s="314">
        <v>0.19656000000000001</v>
      </c>
      <c r="E319" s="313" t="s">
        <v>1828</v>
      </c>
    </row>
    <row r="320" spans="1:5" s="195" customFormat="1" ht="15.75" customHeight="1" collapsed="1" x14ac:dyDescent="0.25">
      <c r="A320" s="346" t="s">
        <v>1827</v>
      </c>
      <c r="B320" s="347"/>
      <c r="C320" s="347"/>
      <c r="D320" s="348"/>
      <c r="E320" s="332"/>
    </row>
    <row r="321" spans="1:5" s="322" customFormat="1" ht="25.5" x14ac:dyDescent="0.25">
      <c r="A321" s="327" t="s">
        <v>575</v>
      </c>
      <c r="B321" s="326" t="s">
        <v>1280</v>
      </c>
      <c r="C321" s="325" t="s">
        <v>15</v>
      </c>
      <c r="D321" s="324">
        <v>0.78</v>
      </c>
      <c r="E321" s="323" t="s">
        <v>1101</v>
      </c>
    </row>
    <row r="322" spans="1:5" s="224" customFormat="1" hidden="1" outlineLevel="2" x14ac:dyDescent="0.25">
      <c r="A322" s="321"/>
      <c r="B322" s="320" t="s">
        <v>1558</v>
      </c>
      <c r="C322" s="319" t="s">
        <v>16</v>
      </c>
      <c r="D322" s="319">
        <v>20.981999999999999</v>
      </c>
      <c r="E322" s="318" t="s">
        <v>1826</v>
      </c>
    </row>
    <row r="323" spans="1:5" s="224" customFormat="1" hidden="1" outlineLevel="2" x14ac:dyDescent="0.25">
      <c r="A323" s="321"/>
      <c r="B323" s="320" t="s">
        <v>1535</v>
      </c>
      <c r="C323" s="319" t="s">
        <v>31</v>
      </c>
      <c r="D323" s="319">
        <v>0.22073999999999999</v>
      </c>
      <c r="E323" s="318" t="s">
        <v>1825</v>
      </c>
    </row>
    <row r="324" spans="1:5" s="322" customFormat="1" ht="25.5" collapsed="1" x14ac:dyDescent="0.25">
      <c r="A324" s="327" t="s">
        <v>574</v>
      </c>
      <c r="B324" s="326" t="s">
        <v>1278</v>
      </c>
      <c r="C324" s="325" t="s">
        <v>15</v>
      </c>
      <c r="D324" s="324">
        <v>1.2</v>
      </c>
      <c r="E324" s="323" t="s">
        <v>699</v>
      </c>
    </row>
    <row r="325" spans="1:5" s="224" customFormat="1" hidden="1" outlineLevel="2" x14ac:dyDescent="0.25">
      <c r="A325" s="321"/>
      <c r="B325" s="320" t="s">
        <v>1098</v>
      </c>
      <c r="C325" s="319" t="s">
        <v>16</v>
      </c>
      <c r="D325" s="319">
        <v>89.16</v>
      </c>
      <c r="E325" s="318" t="s">
        <v>1824</v>
      </c>
    </row>
    <row r="326" spans="1:5" s="224" customFormat="1" hidden="1" outlineLevel="2" x14ac:dyDescent="0.25">
      <c r="A326" s="321"/>
      <c r="B326" s="320" t="s">
        <v>19</v>
      </c>
      <c r="C326" s="319" t="s">
        <v>16</v>
      </c>
      <c r="D326" s="319">
        <v>0.42</v>
      </c>
      <c r="E326" s="318" t="s">
        <v>1821</v>
      </c>
    </row>
    <row r="327" spans="1:5" s="224" customFormat="1" ht="24" hidden="1" outlineLevel="2" x14ac:dyDescent="0.25">
      <c r="A327" s="321"/>
      <c r="B327" s="320" t="s">
        <v>1118</v>
      </c>
      <c r="C327" s="319" t="s">
        <v>18</v>
      </c>
      <c r="D327" s="319">
        <v>3.9359999999999999</v>
      </c>
      <c r="E327" s="318" t="s">
        <v>1823</v>
      </c>
    </row>
    <row r="328" spans="1:5" s="224" customFormat="1" ht="24" hidden="1" outlineLevel="2" x14ac:dyDescent="0.25">
      <c r="A328" s="321"/>
      <c r="B328" s="320" t="s">
        <v>1196</v>
      </c>
      <c r="C328" s="319" t="s">
        <v>18</v>
      </c>
      <c r="D328" s="319">
        <v>1.968</v>
      </c>
      <c r="E328" s="318" t="s">
        <v>1822</v>
      </c>
    </row>
    <row r="329" spans="1:5" s="224" customFormat="1" ht="24" hidden="1" outlineLevel="2" x14ac:dyDescent="0.25">
      <c r="A329" s="321"/>
      <c r="B329" s="320" t="s">
        <v>17</v>
      </c>
      <c r="C329" s="319" t="s">
        <v>18</v>
      </c>
      <c r="D329" s="319">
        <v>0.42</v>
      </c>
      <c r="E329" s="318" t="s">
        <v>1821</v>
      </c>
    </row>
    <row r="330" spans="1:5" s="224" customFormat="1" hidden="1" outlineLevel="2" x14ac:dyDescent="0.25">
      <c r="A330" s="321"/>
      <c r="B330" s="320" t="s">
        <v>5</v>
      </c>
      <c r="C330" s="319" t="s">
        <v>31</v>
      </c>
      <c r="D330" s="319">
        <v>5.2919999999999998</v>
      </c>
      <c r="E330" s="318" t="s">
        <v>1820</v>
      </c>
    </row>
    <row r="331" spans="1:5" s="322" customFormat="1" ht="25.5" collapsed="1" x14ac:dyDescent="0.25">
      <c r="A331" s="327" t="s">
        <v>571</v>
      </c>
      <c r="B331" s="326" t="s">
        <v>1059</v>
      </c>
      <c r="C331" s="325" t="s">
        <v>15</v>
      </c>
      <c r="D331" s="324">
        <v>1.98</v>
      </c>
      <c r="E331" s="323" t="s">
        <v>1819</v>
      </c>
    </row>
    <row r="332" spans="1:5" s="224" customFormat="1" hidden="1" outlineLevel="2" x14ac:dyDescent="0.25">
      <c r="A332" s="321"/>
      <c r="B332" s="320" t="s">
        <v>695</v>
      </c>
      <c r="C332" s="319" t="s">
        <v>16</v>
      </c>
      <c r="D332" s="319">
        <v>262.447</v>
      </c>
      <c r="E332" s="318" t="s">
        <v>1818</v>
      </c>
    </row>
    <row r="333" spans="1:5" s="224" customFormat="1" hidden="1" outlineLevel="2" x14ac:dyDescent="0.25">
      <c r="A333" s="321"/>
      <c r="B333" s="320" t="s">
        <v>19</v>
      </c>
      <c r="C333" s="319" t="s">
        <v>16</v>
      </c>
      <c r="D333" s="319">
        <v>4.0839999999999996</v>
      </c>
      <c r="E333" s="318" t="s">
        <v>1817</v>
      </c>
    </row>
    <row r="334" spans="1:5" s="224" customFormat="1" hidden="1" outlineLevel="2" x14ac:dyDescent="0.25">
      <c r="A334" s="321"/>
      <c r="B334" s="320" t="s">
        <v>37</v>
      </c>
      <c r="C334" s="319" t="s">
        <v>18</v>
      </c>
      <c r="D334" s="319">
        <v>0.15840000000000001</v>
      </c>
      <c r="E334" s="318" t="s">
        <v>1816</v>
      </c>
    </row>
    <row r="335" spans="1:5" s="224" customFormat="1" hidden="1" outlineLevel="2" x14ac:dyDescent="0.25">
      <c r="A335" s="321"/>
      <c r="B335" s="320" t="s">
        <v>554</v>
      </c>
      <c r="C335" s="319" t="s">
        <v>18</v>
      </c>
      <c r="D335" s="319">
        <v>2.5739999999999998</v>
      </c>
      <c r="E335" s="318" t="s">
        <v>1815</v>
      </c>
    </row>
    <row r="336" spans="1:5" s="224" customFormat="1" ht="24" hidden="1" outlineLevel="2" x14ac:dyDescent="0.25">
      <c r="A336" s="321"/>
      <c r="B336" s="320" t="s">
        <v>17</v>
      </c>
      <c r="C336" s="319" t="s">
        <v>18</v>
      </c>
      <c r="D336" s="319">
        <v>0.53459999999999996</v>
      </c>
      <c r="E336" s="318" t="s">
        <v>1814</v>
      </c>
    </row>
    <row r="337" spans="1:5" s="224" customFormat="1" hidden="1" outlineLevel="2" x14ac:dyDescent="0.25">
      <c r="A337" s="321"/>
      <c r="B337" s="320" t="s">
        <v>22</v>
      </c>
      <c r="C337" s="319" t="s">
        <v>23</v>
      </c>
      <c r="D337" s="319">
        <v>0.16830000000000001</v>
      </c>
      <c r="E337" s="318" t="s">
        <v>1813</v>
      </c>
    </row>
    <row r="338" spans="1:5" s="224" customFormat="1" hidden="1" outlineLevel="2" x14ac:dyDescent="0.25">
      <c r="A338" s="321"/>
      <c r="B338" s="320" t="s">
        <v>698</v>
      </c>
      <c r="C338" s="319" t="s">
        <v>31</v>
      </c>
      <c r="D338" s="319">
        <v>0.74250000000000005</v>
      </c>
      <c r="E338" s="318" t="s">
        <v>1812</v>
      </c>
    </row>
    <row r="339" spans="1:5" s="224" customFormat="1" hidden="1" outlineLevel="2" x14ac:dyDescent="0.25">
      <c r="A339" s="321"/>
      <c r="B339" s="320" t="s">
        <v>1104</v>
      </c>
      <c r="C339" s="319" t="s">
        <v>31</v>
      </c>
      <c r="D339" s="319">
        <v>9.9000000000000005E-2</v>
      </c>
      <c r="E339" s="318" t="s">
        <v>1811</v>
      </c>
    </row>
    <row r="340" spans="1:5" s="224" customFormat="1" hidden="1" outlineLevel="2" x14ac:dyDescent="0.25">
      <c r="A340" s="321"/>
      <c r="B340" s="320" t="s">
        <v>1103</v>
      </c>
      <c r="C340" s="319" t="s">
        <v>25</v>
      </c>
      <c r="D340" s="319">
        <v>198</v>
      </c>
      <c r="E340" s="318" t="s">
        <v>1810</v>
      </c>
    </row>
    <row r="341" spans="1:5" s="224" customFormat="1" hidden="1" outlineLevel="2" x14ac:dyDescent="0.25">
      <c r="A341" s="321"/>
      <c r="B341" s="320" t="s">
        <v>29</v>
      </c>
      <c r="C341" s="319" t="s">
        <v>30</v>
      </c>
      <c r="D341" s="319">
        <v>0.99</v>
      </c>
      <c r="E341" s="318" t="s">
        <v>1809</v>
      </c>
    </row>
    <row r="342" spans="1:5" s="312" customFormat="1" ht="24" hidden="1" outlineLevel="1" collapsed="1" x14ac:dyDescent="0.25">
      <c r="A342" s="317"/>
      <c r="B342" s="316" t="s">
        <v>1057</v>
      </c>
      <c r="C342" s="315" t="s">
        <v>31</v>
      </c>
      <c r="D342" s="314">
        <v>9.9000000000000005E-2</v>
      </c>
      <c r="E342" s="313" t="s">
        <v>1808</v>
      </c>
    </row>
    <row r="343" spans="1:5" s="312" customFormat="1" ht="24" hidden="1" outlineLevel="1" x14ac:dyDescent="0.25">
      <c r="A343" s="317"/>
      <c r="B343" s="316" t="s">
        <v>1055</v>
      </c>
      <c r="C343" s="315" t="s">
        <v>25</v>
      </c>
      <c r="D343" s="314">
        <v>198</v>
      </c>
      <c r="E343" s="313" t="s">
        <v>810</v>
      </c>
    </row>
    <row r="344" spans="1:5" s="312" customFormat="1" ht="24" hidden="1" outlineLevel="1" x14ac:dyDescent="0.25">
      <c r="A344" s="317"/>
      <c r="B344" s="316" t="s">
        <v>1053</v>
      </c>
      <c r="C344" s="315" t="s">
        <v>31</v>
      </c>
      <c r="D344" s="314">
        <v>0.74250000000000005</v>
      </c>
      <c r="E344" s="313" t="s">
        <v>1807</v>
      </c>
    </row>
    <row r="345" spans="1:5" s="322" customFormat="1" collapsed="1" x14ac:dyDescent="0.25">
      <c r="A345" s="327" t="s">
        <v>570</v>
      </c>
      <c r="B345" s="326" t="s">
        <v>1273</v>
      </c>
      <c r="C345" s="325" t="s">
        <v>15</v>
      </c>
      <c r="D345" s="324">
        <v>0.68</v>
      </c>
      <c r="E345" s="323" t="s">
        <v>1099</v>
      </c>
    </row>
    <row r="346" spans="1:5" s="224" customFormat="1" hidden="1" outlineLevel="2" x14ac:dyDescent="0.25">
      <c r="A346" s="321"/>
      <c r="B346" s="320" t="s">
        <v>339</v>
      </c>
      <c r="C346" s="319" t="s">
        <v>16</v>
      </c>
      <c r="D346" s="319">
        <v>47.512</v>
      </c>
      <c r="E346" s="318" t="s">
        <v>1806</v>
      </c>
    </row>
    <row r="347" spans="1:5" s="224" customFormat="1" hidden="1" outlineLevel="2" x14ac:dyDescent="0.25">
      <c r="A347" s="321"/>
      <c r="B347" s="320" t="s">
        <v>19</v>
      </c>
      <c r="C347" s="319" t="s">
        <v>16</v>
      </c>
      <c r="D347" s="319">
        <v>0.97919999999999996</v>
      </c>
      <c r="E347" s="318" t="s">
        <v>1805</v>
      </c>
    </row>
    <row r="348" spans="1:5" s="224" customFormat="1" ht="24" hidden="1" outlineLevel="2" x14ac:dyDescent="0.25">
      <c r="A348" s="321"/>
      <c r="B348" s="320" t="s">
        <v>17</v>
      </c>
      <c r="C348" s="319" t="s">
        <v>18</v>
      </c>
      <c r="D348" s="319">
        <v>0.97919999999999996</v>
      </c>
      <c r="E348" s="318" t="s">
        <v>1805</v>
      </c>
    </row>
    <row r="349" spans="1:5" s="224" customFormat="1" hidden="1" outlineLevel="2" x14ac:dyDescent="0.25">
      <c r="A349" s="321"/>
      <c r="B349" s="320" t="s">
        <v>5</v>
      </c>
      <c r="C349" s="319" t="s">
        <v>31</v>
      </c>
      <c r="D349" s="319">
        <v>3.536</v>
      </c>
      <c r="E349" s="318" t="s">
        <v>1804</v>
      </c>
    </row>
    <row r="350" spans="1:5" s="322" customFormat="1" ht="25.5" collapsed="1" x14ac:dyDescent="0.25">
      <c r="A350" s="327" t="s">
        <v>569</v>
      </c>
      <c r="B350" s="326" t="s">
        <v>1271</v>
      </c>
      <c r="C350" s="325" t="s">
        <v>15</v>
      </c>
      <c r="D350" s="324">
        <v>0.68</v>
      </c>
      <c r="E350" s="323" t="s">
        <v>1099</v>
      </c>
    </row>
    <row r="351" spans="1:5" s="224" customFormat="1" hidden="1" outlineLevel="2" x14ac:dyDescent="0.25">
      <c r="A351" s="321"/>
      <c r="B351" s="320" t="s">
        <v>338</v>
      </c>
      <c r="C351" s="319" t="s">
        <v>16</v>
      </c>
      <c r="D351" s="319">
        <v>242.74799999999999</v>
      </c>
      <c r="E351" s="318" t="s">
        <v>1803</v>
      </c>
    </row>
    <row r="352" spans="1:5" s="224" customFormat="1" hidden="1" outlineLevel="2" x14ac:dyDescent="0.25">
      <c r="A352" s="321"/>
      <c r="B352" s="320" t="s">
        <v>19</v>
      </c>
      <c r="C352" s="319" t="s">
        <v>16</v>
      </c>
      <c r="D352" s="319">
        <v>1.4710000000000001</v>
      </c>
      <c r="E352" s="318" t="s">
        <v>1802</v>
      </c>
    </row>
    <row r="353" spans="1:5" s="224" customFormat="1" hidden="1" outlineLevel="2" x14ac:dyDescent="0.25">
      <c r="A353" s="321"/>
      <c r="B353" s="320" t="s">
        <v>690</v>
      </c>
      <c r="C353" s="319" t="s">
        <v>18</v>
      </c>
      <c r="D353" s="319">
        <v>1.3599999999999999E-2</v>
      </c>
      <c r="E353" s="318" t="s">
        <v>1100</v>
      </c>
    </row>
    <row r="354" spans="1:5" s="224" customFormat="1" hidden="1" outlineLevel="2" x14ac:dyDescent="0.25">
      <c r="A354" s="321"/>
      <c r="B354" s="320" t="s">
        <v>34</v>
      </c>
      <c r="C354" s="319" t="s">
        <v>18</v>
      </c>
      <c r="D354" s="319">
        <v>6.7999999999999996E-3</v>
      </c>
      <c r="E354" s="318" t="s">
        <v>1798</v>
      </c>
    </row>
    <row r="355" spans="1:5" s="224" customFormat="1" hidden="1" outlineLevel="2" x14ac:dyDescent="0.25">
      <c r="A355" s="321"/>
      <c r="B355" s="320" t="s">
        <v>24</v>
      </c>
      <c r="C355" s="319" t="s">
        <v>18</v>
      </c>
      <c r="D355" s="319">
        <v>6.7999999999999996E-3</v>
      </c>
      <c r="E355" s="318" t="s">
        <v>1798</v>
      </c>
    </row>
    <row r="356" spans="1:5" s="224" customFormat="1" hidden="1" outlineLevel="2" x14ac:dyDescent="0.25">
      <c r="A356" s="321"/>
      <c r="B356" s="320" t="s">
        <v>554</v>
      </c>
      <c r="C356" s="319" t="s">
        <v>18</v>
      </c>
      <c r="D356" s="319">
        <v>1.149</v>
      </c>
      <c r="E356" s="318" t="s">
        <v>1801</v>
      </c>
    </row>
    <row r="357" spans="1:5" s="224" customFormat="1" hidden="1" outlineLevel="2" x14ac:dyDescent="0.25">
      <c r="A357" s="321"/>
      <c r="B357" s="320" t="s">
        <v>22</v>
      </c>
      <c r="C357" s="319" t="s">
        <v>23</v>
      </c>
      <c r="D357" s="319">
        <v>0.29920000000000002</v>
      </c>
      <c r="E357" s="318" t="s">
        <v>1800</v>
      </c>
    </row>
    <row r="358" spans="1:5" s="224" customFormat="1" hidden="1" outlineLevel="2" x14ac:dyDescent="0.25">
      <c r="A358" s="321"/>
      <c r="B358" s="320" t="s">
        <v>698</v>
      </c>
      <c r="C358" s="319" t="s">
        <v>31</v>
      </c>
      <c r="D358" s="319">
        <v>0.81599999999999995</v>
      </c>
      <c r="E358" s="318" t="s">
        <v>1799</v>
      </c>
    </row>
    <row r="359" spans="1:5" s="224" customFormat="1" hidden="1" outlineLevel="2" x14ac:dyDescent="0.25">
      <c r="A359" s="321"/>
      <c r="B359" s="320" t="s">
        <v>697</v>
      </c>
      <c r="C359" s="319" t="s">
        <v>23</v>
      </c>
      <c r="D359" s="319">
        <v>6.7999999999999996E-3</v>
      </c>
      <c r="E359" s="318" t="s">
        <v>1798</v>
      </c>
    </row>
    <row r="360" spans="1:5" s="224" customFormat="1" ht="24" hidden="1" outlineLevel="2" x14ac:dyDescent="0.25">
      <c r="A360" s="321"/>
      <c r="B360" s="320" t="s">
        <v>688</v>
      </c>
      <c r="C360" s="319" t="s">
        <v>31</v>
      </c>
      <c r="D360" s="319">
        <v>8.8400000000000006E-3</v>
      </c>
      <c r="E360" s="318" t="s">
        <v>1797</v>
      </c>
    </row>
    <row r="361" spans="1:5" s="224" customFormat="1" hidden="1" outlineLevel="2" x14ac:dyDescent="0.25">
      <c r="A361" s="321"/>
      <c r="B361" s="320" t="s">
        <v>1796</v>
      </c>
      <c r="C361" s="319" t="s">
        <v>25</v>
      </c>
      <c r="D361" s="319">
        <v>69.36</v>
      </c>
      <c r="E361" s="318" t="s">
        <v>1795</v>
      </c>
    </row>
    <row r="362" spans="1:5" s="312" customFormat="1" ht="24" hidden="1" outlineLevel="1" collapsed="1" x14ac:dyDescent="0.25">
      <c r="A362" s="317"/>
      <c r="B362" s="316" t="s">
        <v>712</v>
      </c>
      <c r="C362" s="315" t="s">
        <v>31</v>
      </c>
      <c r="D362" s="314">
        <v>8.8400000000000006E-3</v>
      </c>
      <c r="E362" s="313" t="s">
        <v>1794</v>
      </c>
    </row>
    <row r="363" spans="1:5" s="312" customFormat="1" hidden="1" outlineLevel="1" x14ac:dyDescent="0.25">
      <c r="A363" s="317"/>
      <c r="B363" s="316" t="s">
        <v>684</v>
      </c>
      <c r="C363" s="315" t="s">
        <v>30</v>
      </c>
      <c r="D363" s="314">
        <v>816</v>
      </c>
      <c r="E363" s="313" t="s">
        <v>1793</v>
      </c>
    </row>
    <row r="364" spans="1:5" s="312" customFormat="1" ht="24" hidden="1" outlineLevel="1" x14ac:dyDescent="0.25">
      <c r="A364" s="317"/>
      <c r="B364" s="316" t="s">
        <v>1269</v>
      </c>
      <c r="C364" s="315" t="s">
        <v>25</v>
      </c>
      <c r="D364" s="314">
        <v>69.36</v>
      </c>
      <c r="E364" s="313" t="s">
        <v>1792</v>
      </c>
    </row>
    <row r="365" spans="1:5" s="322" customFormat="1" collapsed="1" x14ac:dyDescent="0.25">
      <c r="A365" s="327" t="s">
        <v>566</v>
      </c>
      <c r="B365" s="326" t="s">
        <v>1267</v>
      </c>
      <c r="C365" s="325" t="s">
        <v>357</v>
      </c>
      <c r="D365" s="324">
        <v>1</v>
      </c>
      <c r="E365" s="323" t="s">
        <v>0</v>
      </c>
    </row>
    <row r="366" spans="1:5" s="224" customFormat="1" hidden="1" outlineLevel="2" x14ac:dyDescent="0.25">
      <c r="A366" s="321"/>
      <c r="B366" s="320" t="s">
        <v>339</v>
      </c>
      <c r="C366" s="319" t="s">
        <v>16</v>
      </c>
      <c r="D366" s="319">
        <v>11.302</v>
      </c>
      <c r="E366" s="318" t="s">
        <v>1791</v>
      </c>
    </row>
    <row r="367" spans="1:5" s="224" customFormat="1" hidden="1" outlineLevel="2" x14ac:dyDescent="0.25">
      <c r="A367" s="321"/>
      <c r="B367" s="320" t="s">
        <v>19</v>
      </c>
      <c r="C367" s="319" t="s">
        <v>16</v>
      </c>
      <c r="D367" s="319">
        <v>0.22312499999999999</v>
      </c>
      <c r="E367" s="318" t="s">
        <v>1790</v>
      </c>
    </row>
    <row r="368" spans="1:5" s="224" customFormat="1" hidden="1" outlineLevel="2" x14ac:dyDescent="0.25">
      <c r="A368" s="321"/>
      <c r="B368" s="320" t="s">
        <v>34</v>
      </c>
      <c r="C368" s="319" t="s">
        <v>18</v>
      </c>
      <c r="D368" s="319">
        <v>7.3499999999999996E-2</v>
      </c>
      <c r="E368" s="318" t="s">
        <v>1789</v>
      </c>
    </row>
    <row r="369" spans="1:5" s="224" customFormat="1" hidden="1" outlineLevel="2" x14ac:dyDescent="0.25">
      <c r="A369" s="321"/>
      <c r="B369" s="320" t="s">
        <v>1265</v>
      </c>
      <c r="C369" s="319" t="s">
        <v>18</v>
      </c>
      <c r="D369" s="319">
        <v>2.4569999999999999</v>
      </c>
      <c r="E369" s="318" t="s">
        <v>1788</v>
      </c>
    </row>
    <row r="370" spans="1:5" s="224" customFormat="1" hidden="1" outlineLevel="2" x14ac:dyDescent="0.25">
      <c r="A370" s="321"/>
      <c r="B370" s="320" t="s">
        <v>24</v>
      </c>
      <c r="C370" s="319" t="s">
        <v>18</v>
      </c>
      <c r="D370" s="319">
        <v>0.105</v>
      </c>
      <c r="E370" s="318" t="s">
        <v>1787</v>
      </c>
    </row>
    <row r="371" spans="1:5" s="224" customFormat="1" hidden="1" outlineLevel="2" x14ac:dyDescent="0.25">
      <c r="A371" s="321"/>
      <c r="B371" s="320" t="s">
        <v>795</v>
      </c>
      <c r="C371" s="319" t="s">
        <v>31</v>
      </c>
      <c r="D371" s="319">
        <v>2.0999999999999999E-3</v>
      </c>
      <c r="E371" s="318" t="s">
        <v>1786</v>
      </c>
    </row>
    <row r="372" spans="1:5" s="312" customFormat="1" ht="36" hidden="1" outlineLevel="1" collapsed="1" x14ac:dyDescent="0.25">
      <c r="A372" s="317"/>
      <c r="B372" s="316" t="s">
        <v>1263</v>
      </c>
      <c r="C372" s="315" t="s">
        <v>420</v>
      </c>
      <c r="D372" s="314">
        <v>1</v>
      </c>
      <c r="E372" s="313" t="s">
        <v>0</v>
      </c>
    </row>
    <row r="373" spans="1:5" s="322" customFormat="1" ht="38.25" collapsed="1" x14ac:dyDescent="0.25">
      <c r="A373" s="327" t="s">
        <v>562</v>
      </c>
      <c r="B373" s="326" t="s">
        <v>1261</v>
      </c>
      <c r="C373" s="325" t="s">
        <v>15</v>
      </c>
      <c r="D373" s="324">
        <v>0.65</v>
      </c>
      <c r="E373" s="323" t="s">
        <v>1785</v>
      </c>
    </row>
    <row r="374" spans="1:5" s="224" customFormat="1" hidden="1" outlineLevel="2" x14ac:dyDescent="0.25">
      <c r="A374" s="321"/>
      <c r="B374" s="320" t="s">
        <v>338</v>
      </c>
      <c r="C374" s="319" t="s">
        <v>16</v>
      </c>
      <c r="D374" s="319">
        <v>95.754999999999995</v>
      </c>
      <c r="E374" s="318" t="s">
        <v>1784</v>
      </c>
    </row>
    <row r="375" spans="1:5" s="224" customFormat="1" hidden="1" outlineLevel="2" x14ac:dyDescent="0.25">
      <c r="A375" s="321"/>
      <c r="B375" s="320" t="s">
        <v>19</v>
      </c>
      <c r="C375" s="319" t="s">
        <v>16</v>
      </c>
      <c r="D375" s="319">
        <v>0.74221899999999996</v>
      </c>
      <c r="E375" s="318" t="s">
        <v>1783</v>
      </c>
    </row>
    <row r="376" spans="1:5" s="224" customFormat="1" hidden="1" outlineLevel="2" x14ac:dyDescent="0.25">
      <c r="A376" s="321"/>
      <c r="B376" s="320" t="s">
        <v>34</v>
      </c>
      <c r="C376" s="319" t="s">
        <v>18</v>
      </c>
      <c r="D376" s="319">
        <v>0.238875</v>
      </c>
      <c r="E376" s="318" t="s">
        <v>1782</v>
      </c>
    </row>
    <row r="377" spans="1:5" s="224" customFormat="1" hidden="1" outlineLevel="2" x14ac:dyDescent="0.25">
      <c r="A377" s="321"/>
      <c r="B377" s="320" t="s">
        <v>1259</v>
      </c>
      <c r="C377" s="319" t="s">
        <v>18</v>
      </c>
      <c r="D377" s="319">
        <v>0.23205000000000001</v>
      </c>
      <c r="E377" s="318" t="s">
        <v>1781</v>
      </c>
    </row>
    <row r="378" spans="1:5" s="224" customFormat="1" hidden="1" outlineLevel="2" x14ac:dyDescent="0.25">
      <c r="A378" s="321"/>
      <c r="B378" s="320" t="s">
        <v>38</v>
      </c>
      <c r="C378" s="319" t="s">
        <v>18</v>
      </c>
      <c r="D378" s="319">
        <v>0.907725</v>
      </c>
      <c r="E378" s="318" t="s">
        <v>1780</v>
      </c>
    </row>
    <row r="379" spans="1:5" s="224" customFormat="1" hidden="1" outlineLevel="2" x14ac:dyDescent="0.25">
      <c r="A379" s="321"/>
      <c r="B379" s="320" t="s">
        <v>24</v>
      </c>
      <c r="C379" s="319" t="s">
        <v>18</v>
      </c>
      <c r="D379" s="319">
        <v>0.35489999999999999</v>
      </c>
      <c r="E379" s="318" t="s">
        <v>1779</v>
      </c>
    </row>
    <row r="380" spans="1:5" s="224" customFormat="1" hidden="1" outlineLevel="2" x14ac:dyDescent="0.25">
      <c r="A380" s="321"/>
      <c r="B380" s="320" t="s">
        <v>41</v>
      </c>
      <c r="C380" s="319" t="s">
        <v>30</v>
      </c>
      <c r="D380" s="319">
        <v>7.15</v>
      </c>
      <c r="E380" s="318" t="s">
        <v>1778</v>
      </c>
    </row>
    <row r="381" spans="1:5" s="224" customFormat="1" ht="36" hidden="1" outlineLevel="2" x14ac:dyDescent="0.25">
      <c r="A381" s="321"/>
      <c r="B381" s="320" t="s">
        <v>1257</v>
      </c>
      <c r="C381" s="319" t="s">
        <v>31</v>
      </c>
      <c r="D381" s="319">
        <v>3.3349999999999999E-3</v>
      </c>
      <c r="E381" s="318" t="s">
        <v>1777</v>
      </c>
    </row>
    <row r="382" spans="1:5" s="224" customFormat="1" hidden="1" outlineLevel="2" x14ac:dyDescent="0.25">
      <c r="A382" s="321"/>
      <c r="B382" s="320" t="s">
        <v>1244</v>
      </c>
      <c r="C382" s="319" t="s">
        <v>31</v>
      </c>
      <c r="D382" s="319">
        <v>2.5399999999999999E-4</v>
      </c>
      <c r="E382" s="318" t="s">
        <v>1776</v>
      </c>
    </row>
    <row r="383" spans="1:5" s="224" customFormat="1" hidden="1" outlineLevel="2" x14ac:dyDescent="0.25">
      <c r="A383" s="321"/>
      <c r="B383" s="320" t="s">
        <v>1775</v>
      </c>
      <c r="C383" s="319" t="s">
        <v>25</v>
      </c>
      <c r="D383" s="319">
        <v>65</v>
      </c>
      <c r="E383" s="318" t="s">
        <v>1774</v>
      </c>
    </row>
    <row r="384" spans="1:5" s="224" customFormat="1" hidden="1" outlineLevel="2" x14ac:dyDescent="0.25">
      <c r="A384" s="321"/>
      <c r="B384" s="320" t="s">
        <v>1255</v>
      </c>
      <c r="C384" s="319" t="s">
        <v>30</v>
      </c>
      <c r="D384" s="319">
        <v>4.9269999999999996</v>
      </c>
      <c r="E384" s="318" t="s">
        <v>1773</v>
      </c>
    </row>
    <row r="385" spans="1:5" s="224" customFormat="1" hidden="1" outlineLevel="2" x14ac:dyDescent="0.25">
      <c r="A385" s="321"/>
      <c r="B385" s="320" t="s">
        <v>1253</v>
      </c>
      <c r="C385" s="319" t="s">
        <v>31</v>
      </c>
      <c r="D385" s="319">
        <v>5.4600000000000004E-4</v>
      </c>
      <c r="E385" s="318" t="s">
        <v>1772</v>
      </c>
    </row>
    <row r="386" spans="1:5" s="312" customFormat="1" ht="24" hidden="1" outlineLevel="1" collapsed="1" x14ac:dyDescent="0.25">
      <c r="A386" s="317"/>
      <c r="B386" s="316" t="s">
        <v>1251</v>
      </c>
      <c r="C386" s="315" t="s">
        <v>25</v>
      </c>
      <c r="D386" s="314">
        <v>65</v>
      </c>
      <c r="E386" s="313" t="s">
        <v>530</v>
      </c>
    </row>
    <row r="387" spans="1:5" s="322" customFormat="1" collapsed="1" x14ac:dyDescent="0.25">
      <c r="A387" s="327" t="s">
        <v>559</v>
      </c>
      <c r="B387" s="326" t="s">
        <v>1249</v>
      </c>
      <c r="C387" s="325" t="s">
        <v>357</v>
      </c>
      <c r="D387" s="324">
        <v>4</v>
      </c>
      <c r="E387" s="323" t="s">
        <v>3</v>
      </c>
    </row>
    <row r="388" spans="1:5" s="224" customFormat="1" hidden="1" outlineLevel="2" x14ac:dyDescent="0.25">
      <c r="A388" s="321"/>
      <c r="B388" s="320" t="s">
        <v>702</v>
      </c>
      <c r="C388" s="319" t="s">
        <v>16</v>
      </c>
      <c r="D388" s="319">
        <v>5.1680000000000001</v>
      </c>
      <c r="E388" s="318" t="s">
        <v>1771</v>
      </c>
    </row>
    <row r="389" spans="1:5" s="224" customFormat="1" hidden="1" outlineLevel="2" x14ac:dyDescent="0.25">
      <c r="A389" s="321"/>
      <c r="B389" s="320" t="s">
        <v>19</v>
      </c>
      <c r="C389" s="319" t="s">
        <v>16</v>
      </c>
      <c r="D389" s="319">
        <v>5.2499999999999998E-2</v>
      </c>
      <c r="E389" s="318" t="s">
        <v>1770</v>
      </c>
    </row>
    <row r="390" spans="1:5" s="224" customFormat="1" hidden="1" outlineLevel="2" x14ac:dyDescent="0.25">
      <c r="A390" s="321"/>
      <c r="B390" s="320" t="s">
        <v>38</v>
      </c>
      <c r="C390" s="319" t="s">
        <v>18</v>
      </c>
      <c r="D390" s="319">
        <v>0.42</v>
      </c>
      <c r="E390" s="318" t="s">
        <v>1769</v>
      </c>
    </row>
    <row r="391" spans="1:5" s="224" customFormat="1" hidden="1" outlineLevel="2" x14ac:dyDescent="0.25">
      <c r="A391" s="321"/>
      <c r="B391" s="320" t="s">
        <v>24</v>
      </c>
      <c r="C391" s="319" t="s">
        <v>18</v>
      </c>
      <c r="D391" s="319">
        <v>4.2000000000000003E-2</v>
      </c>
      <c r="E391" s="318" t="s">
        <v>1768</v>
      </c>
    </row>
    <row r="392" spans="1:5" s="224" customFormat="1" ht="24" hidden="1" outlineLevel="2" x14ac:dyDescent="0.25">
      <c r="A392" s="321"/>
      <c r="B392" s="320" t="s">
        <v>1246</v>
      </c>
      <c r="C392" s="319" t="s">
        <v>31</v>
      </c>
      <c r="D392" s="319">
        <v>1.72E-3</v>
      </c>
      <c r="E392" s="318" t="s">
        <v>1767</v>
      </c>
    </row>
    <row r="393" spans="1:5" s="224" customFormat="1" hidden="1" outlineLevel="2" x14ac:dyDescent="0.25">
      <c r="A393" s="321"/>
      <c r="B393" s="320" t="s">
        <v>781</v>
      </c>
      <c r="C393" s="319" t="s">
        <v>23</v>
      </c>
      <c r="D393" s="319">
        <v>1.1999999999999999E-3</v>
      </c>
      <c r="E393" s="318" t="s">
        <v>1766</v>
      </c>
    </row>
    <row r="394" spans="1:5" s="224" customFormat="1" hidden="1" outlineLevel="2" x14ac:dyDescent="0.25">
      <c r="A394" s="321"/>
      <c r="B394" s="320" t="s">
        <v>1244</v>
      </c>
      <c r="C394" s="319" t="s">
        <v>31</v>
      </c>
      <c r="D394" s="319">
        <v>4.4000000000000002E-4</v>
      </c>
      <c r="E394" s="318" t="s">
        <v>1765</v>
      </c>
    </row>
    <row r="395" spans="1:5" s="224" customFormat="1" hidden="1" outlineLevel="2" x14ac:dyDescent="0.25">
      <c r="A395" s="321"/>
      <c r="B395" s="320" t="s">
        <v>1764</v>
      </c>
      <c r="C395" s="319" t="s">
        <v>357</v>
      </c>
      <c r="D395" s="319">
        <v>4</v>
      </c>
      <c r="E395" s="318" t="s">
        <v>1763</v>
      </c>
    </row>
    <row r="396" spans="1:5" s="224" customFormat="1" ht="24" hidden="1" outlineLevel="2" x14ac:dyDescent="0.25">
      <c r="A396" s="321"/>
      <c r="B396" s="320" t="s">
        <v>1243</v>
      </c>
      <c r="C396" s="319" t="s">
        <v>1242</v>
      </c>
      <c r="D396" s="319">
        <v>2.12</v>
      </c>
      <c r="E396" s="318" t="s">
        <v>1762</v>
      </c>
    </row>
    <row r="397" spans="1:5" s="312" customFormat="1" hidden="1" outlineLevel="1" collapsed="1" x14ac:dyDescent="0.25">
      <c r="A397" s="317"/>
      <c r="B397" s="316" t="s">
        <v>1240</v>
      </c>
      <c r="C397" s="315" t="s">
        <v>357</v>
      </c>
      <c r="D397" s="314">
        <v>4</v>
      </c>
      <c r="E397" s="313" t="s">
        <v>3</v>
      </c>
    </row>
    <row r="398" spans="1:5" s="195" customFormat="1" ht="15.75" customHeight="1" collapsed="1" x14ac:dyDescent="0.25">
      <c r="A398" s="346" t="s">
        <v>1761</v>
      </c>
      <c r="B398" s="347"/>
      <c r="C398" s="347"/>
      <c r="D398" s="348"/>
      <c r="E398" s="332"/>
    </row>
    <row r="399" spans="1:5" s="322" customFormat="1" ht="25.5" x14ac:dyDescent="0.25">
      <c r="A399" s="327" t="s">
        <v>558</v>
      </c>
      <c r="B399" s="326" t="s">
        <v>1237</v>
      </c>
      <c r="C399" s="325" t="s">
        <v>21</v>
      </c>
      <c r="D399" s="324">
        <v>0.52</v>
      </c>
      <c r="E399" s="323" t="s">
        <v>1760</v>
      </c>
    </row>
    <row r="400" spans="1:5" s="224" customFormat="1" hidden="1" outlineLevel="2" x14ac:dyDescent="0.25">
      <c r="A400" s="321"/>
      <c r="B400" s="320" t="s">
        <v>337</v>
      </c>
      <c r="C400" s="319" t="s">
        <v>16</v>
      </c>
      <c r="D400" s="319">
        <v>1.96</v>
      </c>
      <c r="E400" s="318" t="s">
        <v>1759</v>
      </c>
    </row>
    <row r="401" spans="1:5" s="224" customFormat="1" hidden="1" outlineLevel="2" x14ac:dyDescent="0.25">
      <c r="A401" s="321"/>
      <c r="B401" s="320" t="s">
        <v>5</v>
      </c>
      <c r="C401" s="319" t="s">
        <v>31</v>
      </c>
      <c r="D401" s="319">
        <v>5.7200000000000001E-2</v>
      </c>
      <c r="E401" s="318" t="s">
        <v>1758</v>
      </c>
    </row>
    <row r="402" spans="1:5" s="322" customFormat="1" collapsed="1" x14ac:dyDescent="0.25">
      <c r="A402" s="327" t="s">
        <v>557</v>
      </c>
      <c r="B402" s="326" t="s">
        <v>1235</v>
      </c>
      <c r="C402" s="325" t="s">
        <v>15</v>
      </c>
      <c r="D402" s="324">
        <v>1.18</v>
      </c>
      <c r="E402" s="323" t="s">
        <v>1728</v>
      </c>
    </row>
    <row r="403" spans="1:5" s="224" customFormat="1" hidden="1" outlineLevel="2" x14ac:dyDescent="0.25">
      <c r="A403" s="321"/>
      <c r="B403" s="320" t="s">
        <v>337</v>
      </c>
      <c r="C403" s="319" t="s">
        <v>16</v>
      </c>
      <c r="D403" s="319">
        <v>13.44</v>
      </c>
      <c r="E403" s="318" t="s">
        <v>1757</v>
      </c>
    </row>
    <row r="404" spans="1:5" s="224" customFormat="1" hidden="1" outlineLevel="2" x14ac:dyDescent="0.25">
      <c r="A404" s="321"/>
      <c r="B404" s="320" t="s">
        <v>19</v>
      </c>
      <c r="C404" s="319" t="s">
        <v>16</v>
      </c>
      <c r="D404" s="319">
        <v>0.15340000000000001</v>
      </c>
      <c r="E404" s="318" t="s">
        <v>1756</v>
      </c>
    </row>
    <row r="405" spans="1:5" s="224" customFormat="1" ht="24" hidden="1" outlineLevel="2" x14ac:dyDescent="0.25">
      <c r="A405" s="321"/>
      <c r="B405" s="320" t="s">
        <v>17</v>
      </c>
      <c r="C405" s="319" t="s">
        <v>18</v>
      </c>
      <c r="D405" s="319">
        <v>0.15340000000000001</v>
      </c>
      <c r="E405" s="318" t="s">
        <v>1756</v>
      </c>
    </row>
    <row r="406" spans="1:5" s="224" customFormat="1" hidden="1" outlineLevel="2" x14ac:dyDescent="0.25">
      <c r="A406" s="321"/>
      <c r="B406" s="320" t="s">
        <v>5</v>
      </c>
      <c r="C406" s="319" t="s">
        <v>31</v>
      </c>
      <c r="D406" s="319">
        <v>0.55459999999999998</v>
      </c>
      <c r="E406" s="318" t="s">
        <v>1755</v>
      </c>
    </row>
    <row r="407" spans="1:5" s="322" customFormat="1" collapsed="1" x14ac:dyDescent="0.25">
      <c r="A407" s="327" t="s">
        <v>553</v>
      </c>
      <c r="B407" s="326" t="s">
        <v>940</v>
      </c>
      <c r="C407" s="325" t="s">
        <v>15</v>
      </c>
      <c r="D407" s="324">
        <v>1.18</v>
      </c>
      <c r="E407" s="323" t="s">
        <v>1728</v>
      </c>
    </row>
    <row r="408" spans="1:5" s="224" customFormat="1" hidden="1" outlineLevel="2" x14ac:dyDescent="0.25">
      <c r="A408" s="321"/>
      <c r="B408" s="320" t="s">
        <v>339</v>
      </c>
      <c r="C408" s="319" t="s">
        <v>16</v>
      </c>
      <c r="D408" s="319">
        <v>43.695</v>
      </c>
      <c r="E408" s="318" t="s">
        <v>1754</v>
      </c>
    </row>
    <row r="409" spans="1:5" s="224" customFormat="1" hidden="1" outlineLevel="2" x14ac:dyDescent="0.25">
      <c r="A409" s="321"/>
      <c r="B409" s="320" t="s">
        <v>19</v>
      </c>
      <c r="C409" s="319" t="s">
        <v>16</v>
      </c>
      <c r="D409" s="319">
        <v>0.64900000000000002</v>
      </c>
      <c r="E409" s="318" t="s">
        <v>1753</v>
      </c>
    </row>
    <row r="410" spans="1:5" s="224" customFormat="1" hidden="1" outlineLevel="2" x14ac:dyDescent="0.25">
      <c r="A410" s="321"/>
      <c r="B410" s="320" t="s">
        <v>24</v>
      </c>
      <c r="C410" s="319" t="s">
        <v>18</v>
      </c>
      <c r="D410" s="319">
        <v>0.30680000000000002</v>
      </c>
      <c r="E410" s="318" t="s">
        <v>1752</v>
      </c>
    </row>
    <row r="411" spans="1:5" s="224" customFormat="1" ht="24" hidden="1" outlineLevel="2" x14ac:dyDescent="0.25">
      <c r="A411" s="321"/>
      <c r="B411" s="320" t="s">
        <v>17</v>
      </c>
      <c r="C411" s="319" t="s">
        <v>18</v>
      </c>
      <c r="D411" s="319">
        <v>0.21240000000000001</v>
      </c>
      <c r="E411" s="318" t="s">
        <v>1751</v>
      </c>
    </row>
    <row r="412" spans="1:5" s="224" customFormat="1" hidden="1" outlineLevel="2" x14ac:dyDescent="0.25">
      <c r="A412" s="321"/>
      <c r="B412" s="320" t="s">
        <v>505</v>
      </c>
      <c r="C412" s="319" t="s">
        <v>25</v>
      </c>
      <c r="D412" s="319">
        <v>24.78</v>
      </c>
      <c r="E412" s="318" t="s">
        <v>1750</v>
      </c>
    </row>
    <row r="413" spans="1:5" s="224" customFormat="1" ht="24" hidden="1" outlineLevel="2" x14ac:dyDescent="0.25">
      <c r="A413" s="321"/>
      <c r="B413" s="320" t="s">
        <v>938</v>
      </c>
      <c r="C413" s="319" t="s">
        <v>23</v>
      </c>
      <c r="D413" s="319">
        <v>0.96760000000000002</v>
      </c>
      <c r="E413" s="318" t="s">
        <v>1749</v>
      </c>
    </row>
    <row r="414" spans="1:5" s="322" customFormat="1" collapsed="1" x14ac:dyDescent="0.25">
      <c r="A414" s="327" t="s">
        <v>552</v>
      </c>
      <c r="B414" s="326" t="s">
        <v>1233</v>
      </c>
      <c r="C414" s="325" t="s">
        <v>15</v>
      </c>
      <c r="D414" s="324">
        <v>1.18</v>
      </c>
      <c r="E414" s="323" t="s">
        <v>1728</v>
      </c>
    </row>
    <row r="415" spans="1:5" s="224" customFormat="1" hidden="1" outlineLevel="2" x14ac:dyDescent="0.25">
      <c r="A415" s="321"/>
      <c r="B415" s="320" t="s">
        <v>339</v>
      </c>
      <c r="C415" s="319" t="s">
        <v>16</v>
      </c>
      <c r="D415" s="319">
        <v>93.686999999999998</v>
      </c>
      <c r="E415" s="318" t="s">
        <v>1748</v>
      </c>
    </row>
    <row r="416" spans="1:5" s="224" customFormat="1" hidden="1" outlineLevel="2" x14ac:dyDescent="0.25">
      <c r="A416" s="321"/>
      <c r="B416" s="320" t="s">
        <v>19</v>
      </c>
      <c r="C416" s="319" t="s">
        <v>16</v>
      </c>
      <c r="D416" s="319">
        <v>3.6139999999999999</v>
      </c>
      <c r="E416" s="318" t="s">
        <v>1747</v>
      </c>
    </row>
    <row r="417" spans="1:5" s="224" customFormat="1" hidden="1" outlineLevel="2" x14ac:dyDescent="0.25">
      <c r="A417" s="321"/>
      <c r="B417" s="320" t="s">
        <v>933</v>
      </c>
      <c r="C417" s="319" t="s">
        <v>18</v>
      </c>
      <c r="D417" s="319">
        <v>3.1859999999999999</v>
      </c>
      <c r="E417" s="318" t="s">
        <v>1740</v>
      </c>
    </row>
    <row r="418" spans="1:5" s="224" customFormat="1" hidden="1" outlineLevel="2" x14ac:dyDescent="0.25">
      <c r="A418" s="321"/>
      <c r="B418" s="320" t="s">
        <v>24</v>
      </c>
      <c r="C418" s="319" t="s">
        <v>18</v>
      </c>
      <c r="D418" s="319">
        <v>1.7110000000000001</v>
      </c>
      <c r="E418" s="318" t="s">
        <v>1746</v>
      </c>
    </row>
    <row r="419" spans="1:5" s="224" customFormat="1" ht="24" hidden="1" outlineLevel="2" x14ac:dyDescent="0.25">
      <c r="A419" s="321"/>
      <c r="B419" s="320" t="s">
        <v>17</v>
      </c>
      <c r="C419" s="319" t="s">
        <v>18</v>
      </c>
      <c r="D419" s="319">
        <v>1.18</v>
      </c>
      <c r="E419" s="318" t="s">
        <v>1745</v>
      </c>
    </row>
    <row r="420" spans="1:5" s="224" customFormat="1" hidden="1" outlineLevel="2" x14ac:dyDescent="0.25">
      <c r="A420" s="321"/>
      <c r="B420" s="320" t="s">
        <v>35</v>
      </c>
      <c r="C420" s="319" t="s">
        <v>31</v>
      </c>
      <c r="D420" s="319">
        <v>2.7730000000000001E-2</v>
      </c>
      <c r="E420" s="318" t="s">
        <v>1744</v>
      </c>
    </row>
    <row r="421" spans="1:5" s="224" customFormat="1" ht="24" hidden="1" outlineLevel="2" x14ac:dyDescent="0.25">
      <c r="A421" s="321"/>
      <c r="B421" s="320" t="s">
        <v>1231</v>
      </c>
      <c r="C421" s="319" t="s">
        <v>23</v>
      </c>
      <c r="D421" s="319">
        <v>5.782</v>
      </c>
      <c r="E421" s="318" t="s">
        <v>1743</v>
      </c>
    </row>
    <row r="422" spans="1:5" s="322" customFormat="1" collapsed="1" x14ac:dyDescent="0.25">
      <c r="A422" s="327" t="s">
        <v>551</v>
      </c>
      <c r="B422" s="326" t="s">
        <v>935</v>
      </c>
      <c r="C422" s="325" t="s">
        <v>15</v>
      </c>
      <c r="D422" s="324">
        <v>1.18</v>
      </c>
      <c r="E422" s="323" t="s">
        <v>1728</v>
      </c>
    </row>
    <row r="423" spans="1:5" s="224" customFormat="1" hidden="1" outlineLevel="2" x14ac:dyDescent="0.25">
      <c r="A423" s="321"/>
      <c r="B423" s="320" t="s">
        <v>339</v>
      </c>
      <c r="C423" s="319" t="s">
        <v>16</v>
      </c>
      <c r="D423" s="319">
        <v>81.555999999999997</v>
      </c>
      <c r="E423" s="318" t="s">
        <v>1742</v>
      </c>
    </row>
    <row r="424" spans="1:5" s="224" customFormat="1" hidden="1" outlineLevel="2" x14ac:dyDescent="0.25">
      <c r="A424" s="321"/>
      <c r="B424" s="320" t="s">
        <v>19</v>
      </c>
      <c r="C424" s="319" t="s">
        <v>16</v>
      </c>
      <c r="D424" s="319">
        <v>2.7440000000000002</v>
      </c>
      <c r="E424" s="318" t="s">
        <v>1741</v>
      </c>
    </row>
    <row r="425" spans="1:5" s="224" customFormat="1" hidden="1" outlineLevel="2" x14ac:dyDescent="0.25">
      <c r="A425" s="321"/>
      <c r="B425" s="320" t="s">
        <v>933</v>
      </c>
      <c r="C425" s="319" t="s">
        <v>18</v>
      </c>
      <c r="D425" s="319">
        <v>3.1859999999999999</v>
      </c>
      <c r="E425" s="318" t="s">
        <v>1740</v>
      </c>
    </row>
    <row r="426" spans="1:5" s="224" customFormat="1" hidden="1" outlineLevel="2" x14ac:dyDescent="0.25">
      <c r="A426" s="321"/>
      <c r="B426" s="320" t="s">
        <v>24</v>
      </c>
      <c r="C426" s="319" t="s">
        <v>18</v>
      </c>
      <c r="D426" s="319">
        <v>1.298</v>
      </c>
      <c r="E426" s="318" t="s">
        <v>1739</v>
      </c>
    </row>
    <row r="427" spans="1:5" s="224" customFormat="1" ht="24" hidden="1" outlineLevel="2" x14ac:dyDescent="0.25">
      <c r="A427" s="321"/>
      <c r="B427" s="320" t="s">
        <v>17</v>
      </c>
      <c r="C427" s="319" t="s">
        <v>18</v>
      </c>
      <c r="D427" s="319">
        <v>0.89680000000000004</v>
      </c>
      <c r="E427" s="318" t="s">
        <v>1738</v>
      </c>
    </row>
    <row r="428" spans="1:5" s="224" customFormat="1" hidden="1" outlineLevel="2" x14ac:dyDescent="0.25">
      <c r="A428" s="321"/>
      <c r="B428" s="320" t="s">
        <v>35</v>
      </c>
      <c r="C428" s="319" t="s">
        <v>31</v>
      </c>
      <c r="D428" s="319">
        <v>3.0915999999999999E-2</v>
      </c>
      <c r="E428" s="318" t="s">
        <v>1737</v>
      </c>
    </row>
    <row r="429" spans="1:5" s="224" customFormat="1" ht="36" hidden="1" outlineLevel="2" x14ac:dyDescent="0.25">
      <c r="A429" s="321"/>
      <c r="B429" s="320" t="s">
        <v>931</v>
      </c>
      <c r="C429" s="319" t="s">
        <v>23</v>
      </c>
      <c r="D429" s="319">
        <v>4.3780000000000001</v>
      </c>
      <c r="E429" s="318" t="s">
        <v>1736</v>
      </c>
    </row>
    <row r="430" spans="1:5" s="322" customFormat="1" collapsed="1" x14ac:dyDescent="0.25">
      <c r="A430" s="327" t="s">
        <v>548</v>
      </c>
      <c r="B430" s="326" t="s">
        <v>928</v>
      </c>
      <c r="C430" s="325" t="s">
        <v>21</v>
      </c>
      <c r="D430" s="324">
        <v>1.26</v>
      </c>
      <c r="E430" s="323" t="s">
        <v>1735</v>
      </c>
    </row>
    <row r="431" spans="1:5" s="224" customFormat="1" hidden="1" outlineLevel="2" x14ac:dyDescent="0.25">
      <c r="A431" s="321"/>
      <c r="B431" s="320" t="s">
        <v>339</v>
      </c>
      <c r="C431" s="319" t="s">
        <v>16</v>
      </c>
      <c r="D431" s="319">
        <v>11.128</v>
      </c>
      <c r="E431" s="318" t="s">
        <v>1734</v>
      </c>
    </row>
    <row r="432" spans="1:5" s="224" customFormat="1" hidden="1" outlineLevel="2" x14ac:dyDescent="0.25">
      <c r="A432" s="321"/>
      <c r="B432" s="320" t="s">
        <v>19</v>
      </c>
      <c r="C432" s="319" t="s">
        <v>16</v>
      </c>
      <c r="D432" s="319">
        <v>0.14174999999999999</v>
      </c>
      <c r="E432" s="318" t="s">
        <v>1733</v>
      </c>
    </row>
    <row r="433" spans="1:5" s="224" customFormat="1" hidden="1" outlineLevel="2" x14ac:dyDescent="0.25">
      <c r="A433" s="321"/>
      <c r="B433" s="320" t="s">
        <v>24</v>
      </c>
      <c r="C433" s="319" t="s">
        <v>18</v>
      </c>
      <c r="D433" s="319">
        <v>0.1008</v>
      </c>
      <c r="E433" s="318" t="s">
        <v>1732</v>
      </c>
    </row>
    <row r="434" spans="1:5" s="224" customFormat="1" ht="24" hidden="1" outlineLevel="2" x14ac:dyDescent="0.25">
      <c r="A434" s="321"/>
      <c r="B434" s="320" t="s">
        <v>17</v>
      </c>
      <c r="C434" s="319" t="s">
        <v>18</v>
      </c>
      <c r="D434" s="319">
        <v>1.26E-2</v>
      </c>
      <c r="E434" s="318" t="s">
        <v>1731</v>
      </c>
    </row>
    <row r="435" spans="1:5" s="224" customFormat="1" hidden="1" outlineLevel="2" x14ac:dyDescent="0.25">
      <c r="A435" s="321"/>
      <c r="B435" s="320" t="s">
        <v>926</v>
      </c>
      <c r="C435" s="319" t="s">
        <v>31</v>
      </c>
      <c r="D435" s="319">
        <v>3.7800000000000003E-4</v>
      </c>
      <c r="E435" s="318" t="s">
        <v>1730</v>
      </c>
    </row>
    <row r="436" spans="1:5" s="224" customFormat="1" hidden="1" outlineLevel="2" x14ac:dyDescent="0.25">
      <c r="A436" s="321"/>
      <c r="B436" s="320" t="s">
        <v>924</v>
      </c>
      <c r="C436" s="319" t="s">
        <v>435</v>
      </c>
      <c r="D436" s="319">
        <v>127.26</v>
      </c>
      <c r="E436" s="318" t="s">
        <v>1729</v>
      </c>
    </row>
    <row r="437" spans="1:5" s="322" customFormat="1" collapsed="1" x14ac:dyDescent="0.25">
      <c r="A437" s="327" t="s">
        <v>547</v>
      </c>
      <c r="B437" s="326" t="s">
        <v>921</v>
      </c>
      <c r="C437" s="325" t="s">
        <v>15</v>
      </c>
      <c r="D437" s="324">
        <v>1.18</v>
      </c>
      <c r="E437" s="323" t="s">
        <v>1728</v>
      </c>
    </row>
    <row r="438" spans="1:5" s="224" customFormat="1" hidden="1" outlineLevel="2" x14ac:dyDescent="0.25">
      <c r="A438" s="321"/>
      <c r="B438" s="320" t="s">
        <v>336</v>
      </c>
      <c r="C438" s="319" t="s">
        <v>16</v>
      </c>
      <c r="D438" s="319">
        <v>63.372</v>
      </c>
      <c r="E438" s="318" t="s">
        <v>1727</v>
      </c>
    </row>
    <row r="439" spans="1:5" s="224" customFormat="1" hidden="1" outlineLevel="2" x14ac:dyDescent="0.25">
      <c r="A439" s="321"/>
      <c r="B439" s="320" t="s">
        <v>19</v>
      </c>
      <c r="C439" s="319" t="s">
        <v>16</v>
      </c>
      <c r="D439" s="319">
        <v>0.19175</v>
      </c>
      <c r="E439" s="318" t="s">
        <v>1726</v>
      </c>
    </row>
    <row r="440" spans="1:5" s="224" customFormat="1" hidden="1" outlineLevel="2" x14ac:dyDescent="0.25">
      <c r="A440" s="321"/>
      <c r="B440" s="320" t="s">
        <v>24</v>
      </c>
      <c r="C440" s="319" t="s">
        <v>18</v>
      </c>
      <c r="D440" s="319">
        <v>0.1298</v>
      </c>
      <c r="E440" s="318" t="s">
        <v>1725</v>
      </c>
    </row>
    <row r="441" spans="1:5" s="224" customFormat="1" ht="24" hidden="1" outlineLevel="2" x14ac:dyDescent="0.25">
      <c r="A441" s="321"/>
      <c r="B441" s="320" t="s">
        <v>17</v>
      </c>
      <c r="C441" s="319" t="s">
        <v>18</v>
      </c>
      <c r="D441" s="319">
        <v>2.3599999999999999E-2</v>
      </c>
      <c r="E441" s="318" t="s">
        <v>1724</v>
      </c>
    </row>
    <row r="442" spans="1:5" s="224" customFormat="1" ht="24" hidden="1" outlineLevel="2" x14ac:dyDescent="0.25">
      <c r="A442" s="321"/>
      <c r="B442" s="320" t="s">
        <v>919</v>
      </c>
      <c r="C442" s="319" t="s">
        <v>23</v>
      </c>
      <c r="D442" s="319">
        <v>2.8319999999999999E-3</v>
      </c>
      <c r="E442" s="318" t="s">
        <v>1723</v>
      </c>
    </row>
    <row r="443" spans="1:5" s="224" customFormat="1" ht="24" hidden="1" outlineLevel="2" x14ac:dyDescent="0.25">
      <c r="A443" s="321"/>
      <c r="B443" s="320" t="s">
        <v>917</v>
      </c>
      <c r="C443" s="319" t="s">
        <v>31</v>
      </c>
      <c r="D443" s="319">
        <v>1.3688000000000001E-2</v>
      </c>
      <c r="E443" s="318" t="s">
        <v>1722</v>
      </c>
    </row>
    <row r="444" spans="1:5" s="224" customFormat="1" hidden="1" outlineLevel="2" x14ac:dyDescent="0.25">
      <c r="A444" s="321"/>
      <c r="B444" s="320" t="s">
        <v>356</v>
      </c>
      <c r="C444" s="319" t="s">
        <v>25</v>
      </c>
      <c r="D444" s="319">
        <v>0.99119999999999997</v>
      </c>
      <c r="E444" s="318" t="s">
        <v>1721</v>
      </c>
    </row>
    <row r="445" spans="1:5" s="224" customFormat="1" hidden="1" outlineLevel="2" x14ac:dyDescent="0.25">
      <c r="A445" s="321"/>
      <c r="B445" s="320" t="s">
        <v>1089</v>
      </c>
      <c r="C445" s="319" t="s">
        <v>31</v>
      </c>
      <c r="D445" s="319">
        <v>2.9499999999999998E-2</v>
      </c>
      <c r="E445" s="318" t="s">
        <v>1720</v>
      </c>
    </row>
    <row r="446" spans="1:5" s="224" customFormat="1" hidden="1" outlineLevel="2" x14ac:dyDescent="0.25">
      <c r="A446" s="321"/>
      <c r="B446" s="320" t="s">
        <v>29</v>
      </c>
      <c r="C446" s="319" t="s">
        <v>30</v>
      </c>
      <c r="D446" s="319">
        <v>0.36580000000000001</v>
      </c>
      <c r="E446" s="318" t="s">
        <v>1719</v>
      </c>
    </row>
    <row r="447" spans="1:5" s="224" customFormat="1" hidden="1" outlineLevel="2" x14ac:dyDescent="0.25">
      <c r="A447" s="321"/>
      <c r="B447" s="320" t="s">
        <v>915</v>
      </c>
      <c r="C447" s="319" t="s">
        <v>31</v>
      </c>
      <c r="D447" s="319">
        <v>6.3719999999999999E-2</v>
      </c>
      <c r="E447" s="318" t="s">
        <v>1718</v>
      </c>
    </row>
    <row r="448" spans="1:5" s="312" customFormat="1" ht="36" hidden="1" outlineLevel="1" collapsed="1" x14ac:dyDescent="0.25">
      <c r="A448" s="317"/>
      <c r="B448" s="316" t="s">
        <v>912</v>
      </c>
      <c r="C448" s="315" t="s">
        <v>31</v>
      </c>
      <c r="D448" s="314">
        <v>2.9499999999999998E-2</v>
      </c>
      <c r="E448" s="313" t="s">
        <v>1717</v>
      </c>
    </row>
    <row r="449" spans="1:5" s="322" customFormat="1" ht="25.5" collapsed="1" x14ac:dyDescent="0.25">
      <c r="A449" s="327" t="s">
        <v>544</v>
      </c>
      <c r="B449" s="326" t="s">
        <v>1229</v>
      </c>
      <c r="C449" s="325" t="s">
        <v>25</v>
      </c>
      <c r="D449" s="324">
        <v>133</v>
      </c>
      <c r="E449" s="323" t="s">
        <v>672</v>
      </c>
    </row>
    <row r="450" spans="1:5" s="224" customFormat="1" hidden="1" outlineLevel="2" x14ac:dyDescent="0.25">
      <c r="A450" s="321"/>
      <c r="B450" s="320" t="s">
        <v>1690</v>
      </c>
      <c r="C450" s="319" t="s">
        <v>16</v>
      </c>
      <c r="D450" s="319">
        <v>77.14</v>
      </c>
      <c r="E450" s="318" t="s">
        <v>1716</v>
      </c>
    </row>
    <row r="451" spans="1:5" s="322" customFormat="1" ht="38.25" collapsed="1" x14ac:dyDescent="0.25">
      <c r="A451" s="327" t="s">
        <v>543</v>
      </c>
      <c r="B451" s="326" t="s">
        <v>1227</v>
      </c>
      <c r="C451" s="325" t="s">
        <v>15</v>
      </c>
      <c r="D451" s="324">
        <v>1.33</v>
      </c>
      <c r="E451" s="323" t="s">
        <v>1702</v>
      </c>
    </row>
    <row r="452" spans="1:5" s="224" customFormat="1" hidden="1" outlineLevel="2" x14ac:dyDescent="0.25">
      <c r="A452" s="321"/>
      <c r="B452" s="320" t="s">
        <v>339</v>
      </c>
      <c r="C452" s="319" t="s">
        <v>16</v>
      </c>
      <c r="D452" s="319">
        <v>49.692999999999998</v>
      </c>
      <c r="E452" s="318" t="s">
        <v>1715</v>
      </c>
    </row>
    <row r="453" spans="1:5" s="224" customFormat="1" hidden="1" outlineLevel="2" x14ac:dyDescent="0.25">
      <c r="A453" s="321"/>
      <c r="B453" s="320" t="s">
        <v>19</v>
      </c>
      <c r="C453" s="319" t="s">
        <v>16</v>
      </c>
      <c r="D453" s="319">
        <v>1.546</v>
      </c>
      <c r="E453" s="318" t="s">
        <v>1714</v>
      </c>
    </row>
    <row r="454" spans="1:5" s="224" customFormat="1" hidden="1" outlineLevel="2" x14ac:dyDescent="0.25">
      <c r="A454" s="321"/>
      <c r="B454" s="320" t="s">
        <v>37</v>
      </c>
      <c r="C454" s="319" t="s">
        <v>18</v>
      </c>
      <c r="D454" s="319">
        <v>2.6599999999999999E-2</v>
      </c>
      <c r="E454" s="318" t="s">
        <v>1698</v>
      </c>
    </row>
    <row r="455" spans="1:5" s="224" customFormat="1" hidden="1" outlineLevel="2" x14ac:dyDescent="0.25">
      <c r="A455" s="321"/>
      <c r="B455" s="320" t="s">
        <v>554</v>
      </c>
      <c r="C455" s="319" t="s">
        <v>18</v>
      </c>
      <c r="D455" s="319">
        <v>0.93100000000000005</v>
      </c>
      <c r="E455" s="318" t="s">
        <v>1713</v>
      </c>
    </row>
    <row r="456" spans="1:5" s="224" customFormat="1" ht="24" hidden="1" outlineLevel="2" x14ac:dyDescent="0.25">
      <c r="A456" s="321"/>
      <c r="B456" s="320" t="s">
        <v>17</v>
      </c>
      <c r="C456" s="319" t="s">
        <v>18</v>
      </c>
      <c r="D456" s="319">
        <v>0.27929999999999999</v>
      </c>
      <c r="E456" s="318" t="s">
        <v>1712</v>
      </c>
    </row>
    <row r="457" spans="1:5" s="224" customFormat="1" hidden="1" outlineLevel="2" x14ac:dyDescent="0.25">
      <c r="A457" s="321"/>
      <c r="B457" s="320" t="s">
        <v>22</v>
      </c>
      <c r="C457" s="319" t="s">
        <v>23</v>
      </c>
      <c r="D457" s="319">
        <v>0.67830000000000001</v>
      </c>
      <c r="E457" s="318" t="s">
        <v>1711</v>
      </c>
    </row>
    <row r="458" spans="1:5" s="224" customFormat="1" hidden="1" outlineLevel="2" x14ac:dyDescent="0.25">
      <c r="A458" s="321"/>
      <c r="B458" s="320" t="s">
        <v>792</v>
      </c>
      <c r="C458" s="319" t="s">
        <v>31</v>
      </c>
      <c r="D458" s="319">
        <v>1.131</v>
      </c>
      <c r="E458" s="318" t="s">
        <v>1710</v>
      </c>
    </row>
    <row r="459" spans="1:5" s="312" customFormat="1" ht="24" hidden="1" outlineLevel="1" collapsed="1" x14ac:dyDescent="0.25">
      <c r="A459" s="317"/>
      <c r="B459" s="316" t="s">
        <v>712</v>
      </c>
      <c r="C459" s="315" t="s">
        <v>31</v>
      </c>
      <c r="D459" s="314">
        <v>1.729E-2</v>
      </c>
      <c r="E459" s="313" t="s">
        <v>1709</v>
      </c>
    </row>
    <row r="460" spans="1:5" s="312" customFormat="1" ht="24" hidden="1" outlineLevel="1" x14ac:dyDescent="0.25">
      <c r="A460" s="317"/>
      <c r="B460" s="316" t="s">
        <v>788</v>
      </c>
      <c r="C460" s="315" t="s">
        <v>30</v>
      </c>
      <c r="D460" s="314">
        <v>1130.5</v>
      </c>
      <c r="E460" s="313" t="s">
        <v>1708</v>
      </c>
    </row>
    <row r="461" spans="1:5" s="322" customFormat="1" ht="25.5" collapsed="1" x14ac:dyDescent="0.25">
      <c r="A461" s="327" t="s">
        <v>542</v>
      </c>
      <c r="B461" s="326" t="s">
        <v>576</v>
      </c>
      <c r="C461" s="325" t="s">
        <v>15</v>
      </c>
      <c r="D461" s="324">
        <v>1.33</v>
      </c>
      <c r="E461" s="323" t="s">
        <v>1702</v>
      </c>
    </row>
    <row r="462" spans="1:5" s="224" customFormat="1" hidden="1" outlineLevel="2" x14ac:dyDescent="0.25">
      <c r="A462" s="321"/>
      <c r="B462" s="320" t="s">
        <v>360</v>
      </c>
      <c r="C462" s="319" t="s">
        <v>16</v>
      </c>
      <c r="D462" s="319">
        <v>24.960999999999999</v>
      </c>
      <c r="E462" s="318" t="s">
        <v>1707</v>
      </c>
    </row>
    <row r="463" spans="1:5" s="224" customFormat="1" hidden="1" outlineLevel="2" x14ac:dyDescent="0.25">
      <c r="A463" s="321"/>
      <c r="B463" s="320" t="s">
        <v>19</v>
      </c>
      <c r="C463" s="319" t="s">
        <v>16</v>
      </c>
      <c r="D463" s="319">
        <v>4.9875000000000003E-2</v>
      </c>
      <c r="E463" s="318" t="s">
        <v>1706</v>
      </c>
    </row>
    <row r="464" spans="1:5" s="224" customFormat="1" hidden="1" outlineLevel="2" x14ac:dyDescent="0.25">
      <c r="A464" s="321"/>
      <c r="B464" s="320" t="s">
        <v>24</v>
      </c>
      <c r="C464" s="319" t="s">
        <v>18</v>
      </c>
      <c r="D464" s="319">
        <v>2.6599999999999999E-2</v>
      </c>
      <c r="E464" s="318" t="s">
        <v>1698</v>
      </c>
    </row>
    <row r="465" spans="1:5" s="224" customFormat="1" ht="24" hidden="1" outlineLevel="2" x14ac:dyDescent="0.25">
      <c r="A465" s="321"/>
      <c r="B465" s="320" t="s">
        <v>17</v>
      </c>
      <c r="C465" s="319" t="s">
        <v>18</v>
      </c>
      <c r="D465" s="319">
        <v>1.3299999999999999E-2</v>
      </c>
      <c r="E465" s="318" t="s">
        <v>1705</v>
      </c>
    </row>
    <row r="466" spans="1:5" s="224" customFormat="1" hidden="1" outlineLevel="2" x14ac:dyDescent="0.25">
      <c r="A466" s="321"/>
      <c r="B466" s="320" t="s">
        <v>358</v>
      </c>
      <c r="C466" s="319" t="s">
        <v>31</v>
      </c>
      <c r="D466" s="319">
        <v>2.6599999999999999E-2</v>
      </c>
      <c r="E466" s="318" t="s">
        <v>1698</v>
      </c>
    </row>
    <row r="467" spans="1:5" s="224" customFormat="1" hidden="1" outlineLevel="2" x14ac:dyDescent="0.25">
      <c r="A467" s="321"/>
      <c r="B467" s="320" t="s">
        <v>29</v>
      </c>
      <c r="C467" s="319" t="s">
        <v>30</v>
      </c>
      <c r="D467" s="319">
        <v>0.26600000000000001</v>
      </c>
      <c r="E467" s="318" t="s">
        <v>1704</v>
      </c>
    </row>
    <row r="468" spans="1:5" s="312" customFormat="1" hidden="1" outlineLevel="1" collapsed="1" x14ac:dyDescent="0.25">
      <c r="A468" s="317"/>
      <c r="B468" s="316" t="s">
        <v>567</v>
      </c>
      <c r="C468" s="315" t="s">
        <v>31</v>
      </c>
      <c r="D468" s="314">
        <v>2.6599999999999999E-2</v>
      </c>
      <c r="E468" s="313" t="s">
        <v>1703</v>
      </c>
    </row>
    <row r="469" spans="1:5" s="322" customFormat="1" ht="25.5" collapsed="1" x14ac:dyDescent="0.25">
      <c r="A469" s="327" t="s">
        <v>541</v>
      </c>
      <c r="B469" s="326" t="s">
        <v>572</v>
      </c>
      <c r="C469" s="325" t="s">
        <v>15</v>
      </c>
      <c r="D469" s="324">
        <v>1.33</v>
      </c>
      <c r="E469" s="323" t="s">
        <v>1702</v>
      </c>
    </row>
    <row r="470" spans="1:5" s="224" customFormat="1" hidden="1" outlineLevel="2" x14ac:dyDescent="0.25">
      <c r="A470" s="321"/>
      <c r="B470" s="320" t="s">
        <v>702</v>
      </c>
      <c r="C470" s="319" t="s">
        <v>16</v>
      </c>
      <c r="D470" s="319">
        <v>59.651000000000003</v>
      </c>
      <c r="E470" s="318" t="s">
        <v>1701</v>
      </c>
    </row>
    <row r="471" spans="1:5" s="224" customFormat="1" hidden="1" outlineLevel="2" x14ac:dyDescent="0.25">
      <c r="A471" s="321"/>
      <c r="B471" s="320" t="s">
        <v>19</v>
      </c>
      <c r="C471" s="319" t="s">
        <v>16</v>
      </c>
      <c r="D471" s="319">
        <v>0.28262500000000002</v>
      </c>
      <c r="E471" s="318" t="s">
        <v>1700</v>
      </c>
    </row>
    <row r="472" spans="1:5" s="224" customFormat="1" hidden="1" outlineLevel="2" x14ac:dyDescent="0.25">
      <c r="A472" s="321"/>
      <c r="B472" s="320" t="s">
        <v>24</v>
      </c>
      <c r="C472" s="319" t="s">
        <v>18</v>
      </c>
      <c r="D472" s="319">
        <v>0.19950000000000001</v>
      </c>
      <c r="E472" s="318" t="s">
        <v>1699</v>
      </c>
    </row>
    <row r="473" spans="1:5" s="224" customFormat="1" ht="24" hidden="1" outlineLevel="2" x14ac:dyDescent="0.25">
      <c r="A473" s="321"/>
      <c r="B473" s="320" t="s">
        <v>17</v>
      </c>
      <c r="C473" s="319" t="s">
        <v>18</v>
      </c>
      <c r="D473" s="319">
        <v>2.6599999999999999E-2</v>
      </c>
      <c r="E473" s="318" t="s">
        <v>1698</v>
      </c>
    </row>
    <row r="474" spans="1:5" s="224" customFormat="1" hidden="1" outlineLevel="2" x14ac:dyDescent="0.25">
      <c r="A474" s="321"/>
      <c r="B474" s="320" t="s">
        <v>703</v>
      </c>
      <c r="C474" s="319" t="s">
        <v>31</v>
      </c>
      <c r="D474" s="319">
        <v>8.3790000000000003E-2</v>
      </c>
      <c r="E474" s="318" t="s">
        <v>1697</v>
      </c>
    </row>
    <row r="475" spans="1:5" s="224" customFormat="1" hidden="1" outlineLevel="2" x14ac:dyDescent="0.25">
      <c r="A475" s="321"/>
      <c r="B475" s="320" t="s">
        <v>563</v>
      </c>
      <c r="C475" s="319" t="s">
        <v>31</v>
      </c>
      <c r="D475" s="319">
        <v>6.7830000000000001E-2</v>
      </c>
      <c r="E475" s="318" t="s">
        <v>1696</v>
      </c>
    </row>
    <row r="476" spans="1:5" s="224" customFormat="1" hidden="1" outlineLevel="2" x14ac:dyDescent="0.25">
      <c r="A476" s="321"/>
      <c r="B476" s="320" t="s">
        <v>356</v>
      </c>
      <c r="C476" s="319" t="s">
        <v>25</v>
      </c>
      <c r="D476" s="319">
        <v>1.117</v>
      </c>
      <c r="E476" s="318" t="s">
        <v>1695</v>
      </c>
    </row>
    <row r="477" spans="1:5" s="224" customFormat="1" hidden="1" outlineLevel="2" x14ac:dyDescent="0.25">
      <c r="A477" s="321"/>
      <c r="B477" s="320" t="s">
        <v>29</v>
      </c>
      <c r="C477" s="319" t="s">
        <v>30</v>
      </c>
      <c r="D477" s="319">
        <v>0.4123</v>
      </c>
      <c r="E477" s="318" t="s">
        <v>1694</v>
      </c>
    </row>
    <row r="478" spans="1:5" s="312" customFormat="1" hidden="1" outlineLevel="1" collapsed="1" x14ac:dyDescent="0.25">
      <c r="A478" s="317"/>
      <c r="B478" s="316" t="s">
        <v>560</v>
      </c>
      <c r="C478" s="315" t="s">
        <v>31</v>
      </c>
      <c r="D478" s="314">
        <v>8.3790000000000003E-2</v>
      </c>
      <c r="E478" s="313" t="s">
        <v>1693</v>
      </c>
    </row>
    <row r="479" spans="1:5" s="195" customFormat="1" ht="15.75" customHeight="1" collapsed="1" x14ac:dyDescent="0.25">
      <c r="A479" s="346" t="s">
        <v>1692</v>
      </c>
      <c r="B479" s="347"/>
      <c r="C479" s="347"/>
      <c r="D479" s="348"/>
      <c r="E479" s="332"/>
    </row>
    <row r="480" spans="1:5" s="322" customFormat="1" ht="25.5" x14ac:dyDescent="0.25">
      <c r="A480" s="327" t="s">
        <v>540</v>
      </c>
      <c r="B480" s="326" t="s">
        <v>1229</v>
      </c>
      <c r="C480" s="325" t="s">
        <v>25</v>
      </c>
      <c r="D480" s="324">
        <v>432</v>
      </c>
      <c r="E480" s="323" t="s">
        <v>1691</v>
      </c>
    </row>
    <row r="481" spans="1:5" s="224" customFormat="1" hidden="1" outlineLevel="2" x14ac:dyDescent="0.25">
      <c r="A481" s="321"/>
      <c r="B481" s="320" t="s">
        <v>1690</v>
      </c>
      <c r="C481" s="319" t="s">
        <v>16</v>
      </c>
      <c r="D481" s="319">
        <v>250.56</v>
      </c>
      <c r="E481" s="318" t="s">
        <v>1689</v>
      </c>
    </row>
    <row r="482" spans="1:5" s="322" customFormat="1" ht="38.25" collapsed="1" x14ac:dyDescent="0.25">
      <c r="A482" s="327" t="s">
        <v>539</v>
      </c>
      <c r="B482" s="326" t="s">
        <v>1227</v>
      </c>
      <c r="C482" s="325" t="s">
        <v>15</v>
      </c>
      <c r="D482" s="324">
        <v>4.32</v>
      </c>
      <c r="E482" s="323" t="s">
        <v>1675</v>
      </c>
    </row>
    <row r="483" spans="1:5" s="224" customFormat="1" hidden="1" outlineLevel="2" x14ac:dyDescent="0.25">
      <c r="A483" s="321"/>
      <c r="B483" s="320" t="s">
        <v>339</v>
      </c>
      <c r="C483" s="319" t="s">
        <v>16</v>
      </c>
      <c r="D483" s="319">
        <v>161.41</v>
      </c>
      <c r="E483" s="318" t="s">
        <v>1688</v>
      </c>
    </row>
    <row r="484" spans="1:5" s="224" customFormat="1" hidden="1" outlineLevel="2" x14ac:dyDescent="0.25">
      <c r="A484" s="321"/>
      <c r="B484" s="320" t="s">
        <v>19</v>
      </c>
      <c r="C484" s="319" t="s">
        <v>16</v>
      </c>
      <c r="D484" s="319">
        <v>5.0220000000000002</v>
      </c>
      <c r="E484" s="318" t="s">
        <v>1687</v>
      </c>
    </row>
    <row r="485" spans="1:5" s="224" customFormat="1" hidden="1" outlineLevel="2" x14ac:dyDescent="0.25">
      <c r="A485" s="321"/>
      <c r="B485" s="320" t="s">
        <v>37</v>
      </c>
      <c r="C485" s="319" t="s">
        <v>18</v>
      </c>
      <c r="D485" s="319">
        <v>8.6400000000000005E-2</v>
      </c>
      <c r="E485" s="318" t="s">
        <v>1671</v>
      </c>
    </row>
    <row r="486" spans="1:5" s="224" customFormat="1" hidden="1" outlineLevel="2" x14ac:dyDescent="0.25">
      <c r="A486" s="321"/>
      <c r="B486" s="320" t="s">
        <v>554</v>
      </c>
      <c r="C486" s="319" t="s">
        <v>18</v>
      </c>
      <c r="D486" s="319">
        <v>3.024</v>
      </c>
      <c r="E486" s="318" t="s">
        <v>1686</v>
      </c>
    </row>
    <row r="487" spans="1:5" s="224" customFormat="1" ht="24" hidden="1" outlineLevel="2" x14ac:dyDescent="0.25">
      <c r="A487" s="321"/>
      <c r="B487" s="320" t="s">
        <v>17</v>
      </c>
      <c r="C487" s="319" t="s">
        <v>18</v>
      </c>
      <c r="D487" s="319">
        <v>0.90720000000000001</v>
      </c>
      <c r="E487" s="318" t="s">
        <v>1685</v>
      </c>
    </row>
    <row r="488" spans="1:5" s="224" customFormat="1" hidden="1" outlineLevel="2" x14ac:dyDescent="0.25">
      <c r="A488" s="321"/>
      <c r="B488" s="320" t="s">
        <v>22</v>
      </c>
      <c r="C488" s="319" t="s">
        <v>23</v>
      </c>
      <c r="D488" s="319">
        <v>2.2029999999999998</v>
      </c>
      <c r="E488" s="318" t="s">
        <v>1684</v>
      </c>
    </row>
    <row r="489" spans="1:5" s="224" customFormat="1" hidden="1" outlineLevel="2" x14ac:dyDescent="0.25">
      <c r="A489" s="321"/>
      <c r="B489" s="320" t="s">
        <v>792</v>
      </c>
      <c r="C489" s="319" t="s">
        <v>31</v>
      </c>
      <c r="D489" s="319">
        <v>3.6720000000000002</v>
      </c>
      <c r="E489" s="318" t="s">
        <v>1683</v>
      </c>
    </row>
    <row r="490" spans="1:5" s="312" customFormat="1" ht="24" hidden="1" outlineLevel="1" collapsed="1" x14ac:dyDescent="0.25">
      <c r="A490" s="317"/>
      <c r="B490" s="316" t="s">
        <v>712</v>
      </c>
      <c r="C490" s="315" t="s">
        <v>31</v>
      </c>
      <c r="D490" s="314">
        <v>5.6160000000000002E-2</v>
      </c>
      <c r="E490" s="313" t="s">
        <v>1682</v>
      </c>
    </row>
    <row r="491" spans="1:5" s="312" customFormat="1" ht="24" hidden="1" outlineLevel="1" x14ac:dyDescent="0.25">
      <c r="A491" s="317"/>
      <c r="B491" s="316" t="s">
        <v>788</v>
      </c>
      <c r="C491" s="315" t="s">
        <v>30</v>
      </c>
      <c r="D491" s="314">
        <v>3672</v>
      </c>
      <c r="E491" s="313" t="s">
        <v>1681</v>
      </c>
    </row>
    <row r="492" spans="1:5" s="322" customFormat="1" ht="25.5" collapsed="1" x14ac:dyDescent="0.25">
      <c r="A492" s="327" t="s">
        <v>538</v>
      </c>
      <c r="B492" s="326" t="s">
        <v>576</v>
      </c>
      <c r="C492" s="325" t="s">
        <v>15</v>
      </c>
      <c r="D492" s="324">
        <v>4.32</v>
      </c>
      <c r="E492" s="323" t="s">
        <v>1675</v>
      </c>
    </row>
    <row r="493" spans="1:5" s="224" customFormat="1" hidden="1" outlineLevel="2" x14ac:dyDescent="0.25">
      <c r="A493" s="321"/>
      <c r="B493" s="320" t="s">
        <v>360</v>
      </c>
      <c r="C493" s="319" t="s">
        <v>16</v>
      </c>
      <c r="D493" s="319">
        <v>81.078000000000003</v>
      </c>
      <c r="E493" s="318" t="s">
        <v>1680</v>
      </c>
    </row>
    <row r="494" spans="1:5" s="224" customFormat="1" hidden="1" outlineLevel="2" x14ac:dyDescent="0.25">
      <c r="A494" s="321"/>
      <c r="B494" s="320" t="s">
        <v>19</v>
      </c>
      <c r="C494" s="319" t="s">
        <v>16</v>
      </c>
      <c r="D494" s="319">
        <v>0.16200000000000001</v>
      </c>
      <c r="E494" s="318" t="s">
        <v>1679</v>
      </c>
    </row>
    <row r="495" spans="1:5" s="224" customFormat="1" hidden="1" outlineLevel="2" x14ac:dyDescent="0.25">
      <c r="A495" s="321"/>
      <c r="B495" s="320" t="s">
        <v>24</v>
      </c>
      <c r="C495" s="319" t="s">
        <v>18</v>
      </c>
      <c r="D495" s="319">
        <v>8.6400000000000005E-2</v>
      </c>
      <c r="E495" s="318" t="s">
        <v>1671</v>
      </c>
    </row>
    <row r="496" spans="1:5" s="224" customFormat="1" ht="24" hidden="1" outlineLevel="2" x14ac:dyDescent="0.25">
      <c r="A496" s="321"/>
      <c r="B496" s="320" t="s">
        <v>17</v>
      </c>
      <c r="C496" s="319" t="s">
        <v>18</v>
      </c>
      <c r="D496" s="319">
        <v>4.3200000000000002E-2</v>
      </c>
      <c r="E496" s="318" t="s">
        <v>1678</v>
      </c>
    </row>
    <row r="497" spans="1:5" s="224" customFormat="1" hidden="1" outlineLevel="2" x14ac:dyDescent="0.25">
      <c r="A497" s="321"/>
      <c r="B497" s="320" t="s">
        <v>358</v>
      </c>
      <c r="C497" s="319" t="s">
        <v>31</v>
      </c>
      <c r="D497" s="319">
        <v>8.6400000000000005E-2</v>
      </c>
      <c r="E497" s="318" t="s">
        <v>1671</v>
      </c>
    </row>
    <row r="498" spans="1:5" s="224" customFormat="1" hidden="1" outlineLevel="2" x14ac:dyDescent="0.25">
      <c r="A498" s="321"/>
      <c r="B498" s="320" t="s">
        <v>29</v>
      </c>
      <c r="C498" s="319" t="s">
        <v>30</v>
      </c>
      <c r="D498" s="319">
        <v>0.86399999999999999</v>
      </c>
      <c r="E498" s="318" t="s">
        <v>1677</v>
      </c>
    </row>
    <row r="499" spans="1:5" s="312" customFormat="1" hidden="1" outlineLevel="1" collapsed="1" x14ac:dyDescent="0.25">
      <c r="A499" s="317"/>
      <c r="B499" s="316" t="s">
        <v>567</v>
      </c>
      <c r="C499" s="315" t="s">
        <v>31</v>
      </c>
      <c r="D499" s="314">
        <v>8.6400000000000005E-2</v>
      </c>
      <c r="E499" s="313" t="s">
        <v>1676</v>
      </c>
    </row>
    <row r="500" spans="1:5" s="322" customFormat="1" ht="25.5" collapsed="1" x14ac:dyDescent="0.25">
      <c r="A500" s="327" t="s">
        <v>537</v>
      </c>
      <c r="B500" s="326" t="s">
        <v>572</v>
      </c>
      <c r="C500" s="325" t="s">
        <v>15</v>
      </c>
      <c r="D500" s="324">
        <v>4.32</v>
      </c>
      <c r="E500" s="323" t="s">
        <v>1675</v>
      </c>
    </row>
    <row r="501" spans="1:5" s="224" customFormat="1" hidden="1" outlineLevel="2" x14ac:dyDescent="0.25">
      <c r="A501" s="321"/>
      <c r="B501" s="320" t="s">
        <v>702</v>
      </c>
      <c r="C501" s="319" t="s">
        <v>16</v>
      </c>
      <c r="D501" s="319">
        <v>193.75200000000001</v>
      </c>
      <c r="E501" s="318" t="s">
        <v>1674</v>
      </c>
    </row>
    <row r="502" spans="1:5" s="224" customFormat="1" hidden="1" outlineLevel="2" x14ac:dyDescent="0.25">
      <c r="A502" s="321"/>
      <c r="B502" s="320" t="s">
        <v>19</v>
      </c>
      <c r="C502" s="319" t="s">
        <v>16</v>
      </c>
      <c r="D502" s="319">
        <v>0.91800000000000004</v>
      </c>
      <c r="E502" s="318" t="s">
        <v>1673</v>
      </c>
    </row>
    <row r="503" spans="1:5" s="224" customFormat="1" hidden="1" outlineLevel="2" x14ac:dyDescent="0.25">
      <c r="A503" s="321"/>
      <c r="B503" s="320" t="s">
        <v>24</v>
      </c>
      <c r="C503" s="319" t="s">
        <v>18</v>
      </c>
      <c r="D503" s="319">
        <v>0.64800000000000002</v>
      </c>
      <c r="E503" s="318" t="s">
        <v>1672</v>
      </c>
    </row>
    <row r="504" spans="1:5" s="224" customFormat="1" ht="24" hidden="1" outlineLevel="2" x14ac:dyDescent="0.25">
      <c r="A504" s="321"/>
      <c r="B504" s="320" t="s">
        <v>17</v>
      </c>
      <c r="C504" s="319" t="s">
        <v>18</v>
      </c>
      <c r="D504" s="319">
        <v>8.6400000000000005E-2</v>
      </c>
      <c r="E504" s="318" t="s">
        <v>1671</v>
      </c>
    </row>
    <row r="505" spans="1:5" s="224" customFormat="1" hidden="1" outlineLevel="2" x14ac:dyDescent="0.25">
      <c r="A505" s="321"/>
      <c r="B505" s="320" t="s">
        <v>703</v>
      </c>
      <c r="C505" s="319" t="s">
        <v>31</v>
      </c>
      <c r="D505" s="319">
        <v>0.27216000000000001</v>
      </c>
      <c r="E505" s="318" t="s">
        <v>1670</v>
      </c>
    </row>
    <row r="506" spans="1:5" s="224" customFormat="1" hidden="1" outlineLevel="2" x14ac:dyDescent="0.25">
      <c r="A506" s="321"/>
      <c r="B506" s="320" t="s">
        <v>563</v>
      </c>
      <c r="C506" s="319" t="s">
        <v>31</v>
      </c>
      <c r="D506" s="319">
        <v>0.22031999999999999</v>
      </c>
      <c r="E506" s="318" t="s">
        <v>1669</v>
      </c>
    </row>
    <row r="507" spans="1:5" s="224" customFormat="1" hidden="1" outlineLevel="2" x14ac:dyDescent="0.25">
      <c r="A507" s="321"/>
      <c r="B507" s="320" t="s">
        <v>356</v>
      </c>
      <c r="C507" s="319" t="s">
        <v>25</v>
      </c>
      <c r="D507" s="319">
        <v>3.629</v>
      </c>
      <c r="E507" s="318" t="s">
        <v>1668</v>
      </c>
    </row>
    <row r="508" spans="1:5" s="224" customFormat="1" hidden="1" outlineLevel="2" x14ac:dyDescent="0.25">
      <c r="A508" s="321"/>
      <c r="B508" s="320" t="s">
        <v>29</v>
      </c>
      <c r="C508" s="319" t="s">
        <v>30</v>
      </c>
      <c r="D508" s="319">
        <v>1.339</v>
      </c>
      <c r="E508" s="318" t="s">
        <v>1667</v>
      </c>
    </row>
    <row r="509" spans="1:5" s="312" customFormat="1" hidden="1" outlineLevel="1" collapsed="1" x14ac:dyDescent="0.25">
      <c r="A509" s="317"/>
      <c r="B509" s="316" t="s">
        <v>560</v>
      </c>
      <c r="C509" s="315" t="s">
        <v>31</v>
      </c>
      <c r="D509" s="314">
        <v>0.27216000000000001</v>
      </c>
      <c r="E509" s="313" t="s">
        <v>1666</v>
      </c>
    </row>
    <row r="510" spans="1:5" s="322" customFormat="1" collapsed="1" x14ac:dyDescent="0.25">
      <c r="A510" s="327" t="s">
        <v>536</v>
      </c>
      <c r="B510" s="326" t="s">
        <v>1225</v>
      </c>
      <c r="C510" s="325" t="s">
        <v>15</v>
      </c>
      <c r="D510" s="324">
        <v>1.22</v>
      </c>
      <c r="E510" s="323" t="s">
        <v>1636</v>
      </c>
    </row>
    <row r="511" spans="1:5" s="224" customFormat="1" hidden="1" outlineLevel="2" x14ac:dyDescent="0.25">
      <c r="A511" s="321"/>
      <c r="B511" s="320" t="s">
        <v>337</v>
      </c>
      <c r="C511" s="319" t="s">
        <v>16</v>
      </c>
      <c r="D511" s="319">
        <v>18.044</v>
      </c>
      <c r="E511" s="318" t="s">
        <v>1665</v>
      </c>
    </row>
    <row r="512" spans="1:5" s="224" customFormat="1" hidden="1" outlineLevel="2" x14ac:dyDescent="0.25">
      <c r="A512" s="321"/>
      <c r="B512" s="320" t="s">
        <v>19</v>
      </c>
      <c r="C512" s="319" t="s">
        <v>16</v>
      </c>
      <c r="D512" s="319">
        <v>0.10979999999999999</v>
      </c>
      <c r="E512" s="318" t="s">
        <v>1664</v>
      </c>
    </row>
    <row r="513" spans="1:5" s="224" customFormat="1" ht="24" hidden="1" outlineLevel="2" x14ac:dyDescent="0.25">
      <c r="A513" s="321"/>
      <c r="B513" s="320" t="s">
        <v>17</v>
      </c>
      <c r="C513" s="319" t="s">
        <v>18</v>
      </c>
      <c r="D513" s="319">
        <v>0.10979999999999999</v>
      </c>
      <c r="E513" s="318" t="s">
        <v>1664</v>
      </c>
    </row>
    <row r="514" spans="1:5" s="224" customFormat="1" hidden="1" outlineLevel="2" x14ac:dyDescent="0.25">
      <c r="A514" s="321"/>
      <c r="B514" s="320" t="s">
        <v>5</v>
      </c>
      <c r="C514" s="319" t="s">
        <v>31</v>
      </c>
      <c r="D514" s="319">
        <v>0.42699999999999999</v>
      </c>
      <c r="E514" s="318" t="s">
        <v>1663</v>
      </c>
    </row>
    <row r="515" spans="1:5" s="322" customFormat="1" ht="25.5" collapsed="1" x14ac:dyDescent="0.25">
      <c r="A515" s="327" t="s">
        <v>535</v>
      </c>
      <c r="B515" s="326" t="s">
        <v>752</v>
      </c>
      <c r="C515" s="325" t="s">
        <v>15</v>
      </c>
      <c r="D515" s="324">
        <v>1.22</v>
      </c>
      <c r="E515" s="323" t="s">
        <v>1636</v>
      </c>
    </row>
    <row r="516" spans="1:5" s="224" customFormat="1" hidden="1" outlineLevel="2" x14ac:dyDescent="0.25">
      <c r="A516" s="321"/>
      <c r="B516" s="320" t="s">
        <v>336</v>
      </c>
      <c r="C516" s="319" t="s">
        <v>16</v>
      </c>
      <c r="D516" s="319">
        <v>136.09100000000001</v>
      </c>
      <c r="E516" s="318" t="s">
        <v>1662</v>
      </c>
    </row>
    <row r="517" spans="1:5" s="224" customFormat="1" hidden="1" outlineLevel="2" x14ac:dyDescent="0.25">
      <c r="A517" s="321"/>
      <c r="B517" s="320" t="s">
        <v>19</v>
      </c>
      <c r="C517" s="319" t="s">
        <v>16</v>
      </c>
      <c r="D517" s="319">
        <v>0.57950000000000002</v>
      </c>
      <c r="E517" s="318" t="s">
        <v>1661</v>
      </c>
    </row>
    <row r="518" spans="1:5" s="224" customFormat="1" hidden="1" outlineLevel="2" x14ac:dyDescent="0.25">
      <c r="A518" s="321"/>
      <c r="B518" s="320" t="s">
        <v>34</v>
      </c>
      <c r="C518" s="319" t="s">
        <v>18</v>
      </c>
      <c r="D518" s="319">
        <v>0.23180000000000001</v>
      </c>
      <c r="E518" s="318" t="s">
        <v>1660</v>
      </c>
    </row>
    <row r="519" spans="1:5" s="224" customFormat="1" hidden="1" outlineLevel="2" x14ac:dyDescent="0.25">
      <c r="A519" s="321"/>
      <c r="B519" s="320" t="s">
        <v>24</v>
      </c>
      <c r="C519" s="319" t="s">
        <v>18</v>
      </c>
      <c r="D519" s="319">
        <v>0.23180000000000001</v>
      </c>
      <c r="E519" s="318" t="s">
        <v>1660</v>
      </c>
    </row>
    <row r="520" spans="1:5" s="224" customFormat="1" hidden="1" outlineLevel="2" x14ac:dyDescent="0.25">
      <c r="A520" s="321"/>
      <c r="B520" s="320" t="s">
        <v>750</v>
      </c>
      <c r="C520" s="319" t="s">
        <v>18</v>
      </c>
      <c r="D520" s="319">
        <v>0.39040000000000002</v>
      </c>
      <c r="E520" s="318" t="s">
        <v>1659</v>
      </c>
    </row>
    <row r="521" spans="1:5" s="224" customFormat="1" hidden="1" outlineLevel="2" x14ac:dyDescent="0.25">
      <c r="A521" s="321"/>
      <c r="B521" s="320" t="s">
        <v>22</v>
      </c>
      <c r="C521" s="319" t="s">
        <v>23</v>
      </c>
      <c r="D521" s="319">
        <v>4.3920000000000001E-2</v>
      </c>
      <c r="E521" s="318" t="s">
        <v>1658</v>
      </c>
    </row>
    <row r="522" spans="1:5" s="224" customFormat="1" hidden="1" outlineLevel="2" x14ac:dyDescent="0.25">
      <c r="A522" s="321"/>
      <c r="B522" s="320" t="s">
        <v>765</v>
      </c>
      <c r="C522" s="319" t="s">
        <v>25</v>
      </c>
      <c r="D522" s="319">
        <v>135.41999999999999</v>
      </c>
      <c r="E522" s="318" t="s">
        <v>1657</v>
      </c>
    </row>
    <row r="523" spans="1:5" s="224" customFormat="1" hidden="1" outlineLevel="2" x14ac:dyDescent="0.25">
      <c r="A523" s="321"/>
      <c r="B523" s="320" t="s">
        <v>764</v>
      </c>
      <c r="C523" s="319" t="s">
        <v>357</v>
      </c>
      <c r="D523" s="319">
        <v>98.82</v>
      </c>
      <c r="E523" s="318" t="s">
        <v>1656</v>
      </c>
    </row>
    <row r="524" spans="1:5" s="224" customFormat="1" ht="24" hidden="1" outlineLevel="2" x14ac:dyDescent="0.25">
      <c r="A524" s="321"/>
      <c r="B524" s="320" t="s">
        <v>748</v>
      </c>
      <c r="C524" s="319" t="s">
        <v>355</v>
      </c>
      <c r="D524" s="319">
        <v>4.49</v>
      </c>
      <c r="E524" s="318" t="s">
        <v>1655</v>
      </c>
    </row>
    <row r="525" spans="1:5" s="224" customFormat="1" ht="36" hidden="1" outlineLevel="2" x14ac:dyDescent="0.25">
      <c r="A525" s="321"/>
      <c r="B525" s="320" t="s">
        <v>746</v>
      </c>
      <c r="C525" s="319" t="s">
        <v>355</v>
      </c>
      <c r="D525" s="319">
        <v>27.096</v>
      </c>
      <c r="E525" s="318" t="s">
        <v>1654</v>
      </c>
    </row>
    <row r="526" spans="1:5" s="224" customFormat="1" hidden="1" outlineLevel="2" x14ac:dyDescent="0.25">
      <c r="A526" s="321"/>
      <c r="B526" s="320" t="s">
        <v>744</v>
      </c>
      <c r="C526" s="319" t="s">
        <v>355</v>
      </c>
      <c r="D526" s="319">
        <v>0.98819999999999997</v>
      </c>
      <c r="E526" s="318" t="s">
        <v>1643</v>
      </c>
    </row>
    <row r="527" spans="1:5" s="224" customFormat="1" hidden="1" outlineLevel="2" x14ac:dyDescent="0.25">
      <c r="A527" s="321"/>
      <c r="B527" s="320" t="s">
        <v>742</v>
      </c>
      <c r="C527" s="319" t="s">
        <v>355</v>
      </c>
      <c r="D527" s="319">
        <v>3.9279999999999999</v>
      </c>
      <c r="E527" s="318" t="s">
        <v>1653</v>
      </c>
    </row>
    <row r="528" spans="1:5" s="224" customFormat="1" hidden="1" outlineLevel="2" x14ac:dyDescent="0.25">
      <c r="A528" s="321"/>
      <c r="B528" s="320" t="s">
        <v>740</v>
      </c>
      <c r="C528" s="319" t="s">
        <v>21</v>
      </c>
      <c r="D528" s="319">
        <v>1.647</v>
      </c>
      <c r="E528" s="318" t="s">
        <v>1652</v>
      </c>
    </row>
    <row r="529" spans="1:5" s="224" customFormat="1" ht="24" hidden="1" outlineLevel="2" x14ac:dyDescent="0.25">
      <c r="A529" s="321"/>
      <c r="B529" s="320" t="s">
        <v>738</v>
      </c>
      <c r="C529" s="319" t="s">
        <v>435</v>
      </c>
      <c r="D529" s="319">
        <v>82.96</v>
      </c>
      <c r="E529" s="318" t="s">
        <v>1651</v>
      </c>
    </row>
    <row r="530" spans="1:5" s="224" customFormat="1" ht="24" hidden="1" outlineLevel="2" x14ac:dyDescent="0.25">
      <c r="A530" s="321"/>
      <c r="B530" s="320" t="s">
        <v>736</v>
      </c>
      <c r="C530" s="319" t="s">
        <v>435</v>
      </c>
      <c r="D530" s="319">
        <v>164.7</v>
      </c>
      <c r="E530" s="318" t="s">
        <v>1650</v>
      </c>
    </row>
    <row r="531" spans="1:5" s="224" customFormat="1" ht="24" hidden="1" outlineLevel="2" x14ac:dyDescent="0.25">
      <c r="A531" s="321"/>
      <c r="B531" s="320" t="s">
        <v>734</v>
      </c>
      <c r="C531" s="319" t="s">
        <v>355</v>
      </c>
      <c r="D531" s="319">
        <v>0.98819999999999997</v>
      </c>
      <c r="E531" s="318" t="s">
        <v>1643</v>
      </c>
    </row>
    <row r="532" spans="1:5" s="224" customFormat="1" ht="24" hidden="1" outlineLevel="2" x14ac:dyDescent="0.25">
      <c r="A532" s="321"/>
      <c r="B532" s="320" t="s">
        <v>732</v>
      </c>
      <c r="C532" s="319" t="s">
        <v>30</v>
      </c>
      <c r="D532" s="319">
        <v>12.2</v>
      </c>
      <c r="E532" s="318" t="s">
        <v>1649</v>
      </c>
    </row>
    <row r="533" spans="1:5" s="224" customFormat="1" ht="36" hidden="1" outlineLevel="2" x14ac:dyDescent="0.25">
      <c r="A533" s="321"/>
      <c r="B533" s="320" t="s">
        <v>730</v>
      </c>
      <c r="C533" s="319" t="s">
        <v>30</v>
      </c>
      <c r="D533" s="319">
        <v>4.88</v>
      </c>
      <c r="E533" s="318" t="s">
        <v>1648</v>
      </c>
    </row>
    <row r="534" spans="1:5" s="224" customFormat="1" ht="36" hidden="1" outlineLevel="2" x14ac:dyDescent="0.25">
      <c r="A534" s="321"/>
      <c r="B534" s="320" t="s">
        <v>728</v>
      </c>
      <c r="C534" s="319" t="s">
        <v>30</v>
      </c>
      <c r="D534" s="319">
        <v>51.24</v>
      </c>
      <c r="E534" s="318" t="s">
        <v>1647</v>
      </c>
    </row>
    <row r="535" spans="1:5" s="224" customFormat="1" ht="36" hidden="1" outlineLevel="2" x14ac:dyDescent="0.25">
      <c r="A535" s="321"/>
      <c r="B535" s="320" t="s">
        <v>726</v>
      </c>
      <c r="C535" s="319" t="s">
        <v>435</v>
      </c>
      <c r="D535" s="319">
        <v>165.92</v>
      </c>
      <c r="E535" s="318" t="s">
        <v>1646</v>
      </c>
    </row>
    <row r="536" spans="1:5" s="224" customFormat="1" ht="36" hidden="1" outlineLevel="2" x14ac:dyDescent="0.25">
      <c r="A536" s="321"/>
      <c r="B536" s="320" t="s">
        <v>724</v>
      </c>
      <c r="C536" s="319" t="s">
        <v>435</v>
      </c>
      <c r="D536" s="319">
        <v>373.32</v>
      </c>
      <c r="E536" s="318" t="s">
        <v>1645</v>
      </c>
    </row>
    <row r="537" spans="1:5" s="224" customFormat="1" hidden="1" outlineLevel="2" x14ac:dyDescent="0.25">
      <c r="A537" s="321"/>
      <c r="B537" s="320" t="s">
        <v>722</v>
      </c>
      <c r="C537" s="319" t="s">
        <v>355</v>
      </c>
      <c r="D537" s="319">
        <v>2.2330000000000001</v>
      </c>
      <c r="E537" s="318" t="s">
        <v>1644</v>
      </c>
    </row>
    <row r="538" spans="1:5" s="224" customFormat="1" ht="24" hidden="1" outlineLevel="2" x14ac:dyDescent="0.25">
      <c r="A538" s="321"/>
      <c r="B538" s="320" t="s">
        <v>720</v>
      </c>
      <c r="C538" s="319" t="s">
        <v>355</v>
      </c>
      <c r="D538" s="319">
        <v>0.98819999999999997</v>
      </c>
      <c r="E538" s="318" t="s">
        <v>1643</v>
      </c>
    </row>
    <row r="539" spans="1:5" s="312" customFormat="1" hidden="1" outlineLevel="1" collapsed="1" x14ac:dyDescent="0.25">
      <c r="A539" s="317"/>
      <c r="B539" s="316" t="s">
        <v>718</v>
      </c>
      <c r="C539" s="315" t="s">
        <v>355</v>
      </c>
      <c r="D539" s="314">
        <v>0.98819999999999997</v>
      </c>
      <c r="E539" s="313" t="s">
        <v>1642</v>
      </c>
    </row>
    <row r="540" spans="1:5" s="312" customFormat="1" hidden="1" outlineLevel="1" x14ac:dyDescent="0.25">
      <c r="A540" s="317"/>
      <c r="B540" s="316" t="s">
        <v>716</v>
      </c>
      <c r="C540" s="315" t="s">
        <v>25</v>
      </c>
      <c r="D540" s="314">
        <v>135.41999999999999</v>
      </c>
      <c r="E540" s="313" t="s">
        <v>1641</v>
      </c>
    </row>
    <row r="541" spans="1:5" s="322" customFormat="1" ht="25.5" collapsed="1" x14ac:dyDescent="0.25">
      <c r="A541" s="327" t="s">
        <v>534</v>
      </c>
      <c r="B541" s="326" t="s">
        <v>714</v>
      </c>
      <c r="C541" s="325" t="s">
        <v>15</v>
      </c>
      <c r="D541" s="324">
        <v>1.22</v>
      </c>
      <c r="E541" s="323" t="s">
        <v>1636</v>
      </c>
    </row>
    <row r="542" spans="1:5" s="224" customFormat="1" hidden="1" outlineLevel="2" x14ac:dyDescent="0.25">
      <c r="A542" s="321"/>
      <c r="B542" s="320" t="s">
        <v>360</v>
      </c>
      <c r="C542" s="319" t="s">
        <v>16</v>
      </c>
      <c r="D542" s="319">
        <v>7.9690000000000003</v>
      </c>
      <c r="E542" s="318" t="s">
        <v>1640</v>
      </c>
    </row>
    <row r="543" spans="1:5" s="224" customFormat="1" hidden="1" outlineLevel="2" x14ac:dyDescent="0.25">
      <c r="A543" s="321"/>
      <c r="B543" s="320" t="s">
        <v>19</v>
      </c>
      <c r="C543" s="319" t="s">
        <v>16</v>
      </c>
      <c r="D543" s="319">
        <v>3.0499999999999999E-2</v>
      </c>
      <c r="E543" s="318" t="s">
        <v>1639</v>
      </c>
    </row>
    <row r="544" spans="1:5" s="224" customFormat="1" hidden="1" outlineLevel="2" x14ac:dyDescent="0.25">
      <c r="A544" s="321"/>
      <c r="B544" s="320" t="s">
        <v>24</v>
      </c>
      <c r="C544" s="319" t="s">
        <v>18</v>
      </c>
      <c r="D544" s="319">
        <v>1.2200000000000001E-2</v>
      </c>
      <c r="E544" s="318" t="s">
        <v>1632</v>
      </c>
    </row>
    <row r="545" spans="1:5" s="224" customFormat="1" ht="24" hidden="1" outlineLevel="2" x14ac:dyDescent="0.25">
      <c r="A545" s="321"/>
      <c r="B545" s="320" t="s">
        <v>17</v>
      </c>
      <c r="C545" s="319" t="s">
        <v>18</v>
      </c>
      <c r="D545" s="319">
        <v>1.2200000000000001E-2</v>
      </c>
      <c r="E545" s="318" t="s">
        <v>1632</v>
      </c>
    </row>
    <row r="546" spans="1:5" s="224" customFormat="1" hidden="1" outlineLevel="2" x14ac:dyDescent="0.25">
      <c r="A546" s="321"/>
      <c r="B546" s="320" t="s">
        <v>358</v>
      </c>
      <c r="C546" s="319" t="s">
        <v>31</v>
      </c>
      <c r="D546" s="319">
        <v>1.2566000000000001E-2</v>
      </c>
      <c r="E546" s="318" t="s">
        <v>1638</v>
      </c>
    </row>
    <row r="547" spans="1:5" s="224" customFormat="1" hidden="1" outlineLevel="2" x14ac:dyDescent="0.25">
      <c r="A547" s="321"/>
      <c r="B547" s="320" t="s">
        <v>29</v>
      </c>
      <c r="C547" s="319" t="s">
        <v>30</v>
      </c>
      <c r="D547" s="319">
        <v>0.122</v>
      </c>
      <c r="E547" s="318" t="s">
        <v>1633</v>
      </c>
    </row>
    <row r="548" spans="1:5" s="312" customFormat="1" hidden="1" outlineLevel="1" collapsed="1" x14ac:dyDescent="0.25">
      <c r="A548" s="317"/>
      <c r="B548" s="316" t="s">
        <v>567</v>
      </c>
      <c r="C548" s="315" t="s">
        <v>31</v>
      </c>
      <c r="D548" s="314">
        <v>1.5859999999999999E-2</v>
      </c>
      <c r="E548" s="313" t="s">
        <v>1637</v>
      </c>
    </row>
    <row r="549" spans="1:5" s="322" customFormat="1" ht="38.25" collapsed="1" x14ac:dyDescent="0.25">
      <c r="A549" s="327" t="s">
        <v>533</v>
      </c>
      <c r="B549" s="326" t="s">
        <v>713</v>
      </c>
      <c r="C549" s="325" t="s">
        <v>15</v>
      </c>
      <c r="D549" s="324">
        <v>1.22</v>
      </c>
      <c r="E549" s="323" t="s">
        <v>1636</v>
      </c>
    </row>
    <row r="550" spans="1:5" s="224" customFormat="1" hidden="1" outlineLevel="2" x14ac:dyDescent="0.25">
      <c r="A550" s="321"/>
      <c r="B550" s="320" t="s">
        <v>702</v>
      </c>
      <c r="C550" s="319" t="s">
        <v>16</v>
      </c>
      <c r="D550" s="319">
        <v>36.478000000000002</v>
      </c>
      <c r="E550" s="318" t="s">
        <v>1635</v>
      </c>
    </row>
    <row r="551" spans="1:5" s="224" customFormat="1" hidden="1" outlineLevel="2" x14ac:dyDescent="0.25">
      <c r="A551" s="321"/>
      <c r="B551" s="320" t="s">
        <v>19</v>
      </c>
      <c r="C551" s="319" t="s">
        <v>16</v>
      </c>
      <c r="D551" s="319">
        <v>0.16775000000000001</v>
      </c>
      <c r="E551" s="318" t="s">
        <v>1634</v>
      </c>
    </row>
    <row r="552" spans="1:5" s="224" customFormat="1" hidden="1" outlineLevel="2" x14ac:dyDescent="0.25">
      <c r="A552" s="321"/>
      <c r="B552" s="320" t="s">
        <v>24</v>
      </c>
      <c r="C552" s="319" t="s">
        <v>18</v>
      </c>
      <c r="D552" s="319">
        <v>0.122</v>
      </c>
      <c r="E552" s="318" t="s">
        <v>1633</v>
      </c>
    </row>
    <row r="553" spans="1:5" s="224" customFormat="1" ht="24" hidden="1" outlineLevel="2" x14ac:dyDescent="0.25">
      <c r="A553" s="321"/>
      <c r="B553" s="320" t="s">
        <v>17</v>
      </c>
      <c r="C553" s="319" t="s">
        <v>18</v>
      </c>
      <c r="D553" s="319">
        <v>1.2200000000000001E-2</v>
      </c>
      <c r="E553" s="318" t="s">
        <v>1632</v>
      </c>
    </row>
    <row r="554" spans="1:5" s="224" customFormat="1" hidden="1" outlineLevel="2" x14ac:dyDescent="0.25">
      <c r="A554" s="321"/>
      <c r="B554" s="320" t="s">
        <v>703</v>
      </c>
      <c r="C554" s="319" t="s">
        <v>31</v>
      </c>
      <c r="D554" s="319">
        <v>7.6859999999999998E-2</v>
      </c>
      <c r="E554" s="318" t="s">
        <v>1631</v>
      </c>
    </row>
    <row r="555" spans="1:5" s="224" customFormat="1" hidden="1" outlineLevel="2" x14ac:dyDescent="0.25">
      <c r="A555" s="321"/>
      <c r="B555" s="320" t="s">
        <v>563</v>
      </c>
      <c r="C555" s="319" t="s">
        <v>31</v>
      </c>
      <c r="D555" s="319">
        <v>6.7099999999999998E-3</v>
      </c>
      <c r="E555" s="318" t="s">
        <v>1630</v>
      </c>
    </row>
    <row r="556" spans="1:5" s="224" customFormat="1" hidden="1" outlineLevel="2" x14ac:dyDescent="0.25">
      <c r="A556" s="321"/>
      <c r="B556" s="320" t="s">
        <v>356</v>
      </c>
      <c r="C556" s="319" t="s">
        <v>25</v>
      </c>
      <c r="D556" s="319">
        <v>1.0249999999999999</v>
      </c>
      <c r="E556" s="318" t="s">
        <v>1629</v>
      </c>
    </row>
    <row r="557" spans="1:5" s="224" customFormat="1" hidden="1" outlineLevel="2" x14ac:dyDescent="0.25">
      <c r="A557" s="321"/>
      <c r="B557" s="320" t="s">
        <v>29</v>
      </c>
      <c r="C557" s="319" t="s">
        <v>30</v>
      </c>
      <c r="D557" s="319">
        <v>0.37819999999999998</v>
      </c>
      <c r="E557" s="318" t="s">
        <v>1628</v>
      </c>
    </row>
    <row r="558" spans="1:5" s="312" customFormat="1" hidden="1" outlineLevel="1" collapsed="1" x14ac:dyDescent="0.25">
      <c r="A558" s="317"/>
      <c r="B558" s="316" t="s">
        <v>560</v>
      </c>
      <c r="C558" s="315" t="s">
        <v>31</v>
      </c>
      <c r="D558" s="314">
        <v>7.6859999999999998E-2</v>
      </c>
      <c r="E558" s="313" t="s">
        <v>1627</v>
      </c>
    </row>
    <row r="559" spans="1:5" s="322" customFormat="1" ht="25.5" collapsed="1" x14ac:dyDescent="0.25">
      <c r="A559" s="327" t="s">
        <v>532</v>
      </c>
      <c r="B559" s="326" t="s">
        <v>1220</v>
      </c>
      <c r="C559" s="325" t="s">
        <v>15</v>
      </c>
      <c r="D559" s="324">
        <v>3.7999999999999999E-2</v>
      </c>
      <c r="E559" s="323" t="s">
        <v>1624</v>
      </c>
    </row>
    <row r="560" spans="1:5" s="224" customFormat="1" hidden="1" outlineLevel="2" x14ac:dyDescent="0.25">
      <c r="A560" s="321"/>
      <c r="B560" s="320" t="s">
        <v>701</v>
      </c>
      <c r="C560" s="319" t="s">
        <v>16</v>
      </c>
      <c r="D560" s="319">
        <v>6.2850000000000001</v>
      </c>
      <c r="E560" s="318" t="s">
        <v>1626</v>
      </c>
    </row>
    <row r="561" spans="1:5" s="224" customFormat="1" hidden="1" outlineLevel="2" x14ac:dyDescent="0.25">
      <c r="A561" s="321"/>
      <c r="B561" s="320" t="s">
        <v>19</v>
      </c>
      <c r="C561" s="319" t="s">
        <v>16</v>
      </c>
      <c r="D561" s="319">
        <v>0.29411999999999999</v>
      </c>
      <c r="E561" s="318" t="s">
        <v>1625</v>
      </c>
    </row>
    <row r="562" spans="1:5" s="224" customFormat="1" ht="24" hidden="1" outlineLevel="2" x14ac:dyDescent="0.25">
      <c r="A562" s="321"/>
      <c r="B562" s="320" t="s">
        <v>17</v>
      </c>
      <c r="C562" s="319" t="s">
        <v>18</v>
      </c>
      <c r="D562" s="319">
        <v>0.29411999999999999</v>
      </c>
      <c r="E562" s="318" t="s">
        <v>1625</v>
      </c>
    </row>
    <row r="563" spans="1:5" s="322" customFormat="1" ht="38.25" collapsed="1" x14ac:dyDescent="0.25">
      <c r="A563" s="327" t="s">
        <v>531</v>
      </c>
      <c r="B563" s="326" t="s">
        <v>1218</v>
      </c>
      <c r="C563" s="325" t="s">
        <v>15</v>
      </c>
      <c r="D563" s="324">
        <v>3.7999999999999999E-2</v>
      </c>
      <c r="E563" s="323" t="s">
        <v>1624</v>
      </c>
    </row>
    <row r="564" spans="1:5" s="224" customFormat="1" hidden="1" outlineLevel="2" x14ac:dyDescent="0.25">
      <c r="A564" s="321"/>
      <c r="B564" s="320" t="s">
        <v>338</v>
      </c>
      <c r="C564" s="319" t="s">
        <v>16</v>
      </c>
      <c r="D564" s="319">
        <v>8.1959999999999997</v>
      </c>
      <c r="E564" s="318" t="s">
        <v>1623</v>
      </c>
    </row>
    <row r="565" spans="1:5" s="224" customFormat="1" hidden="1" outlineLevel="2" x14ac:dyDescent="0.25">
      <c r="A565" s="321"/>
      <c r="B565" s="320" t="s">
        <v>19</v>
      </c>
      <c r="C565" s="319" t="s">
        <v>16</v>
      </c>
      <c r="D565" s="319">
        <v>0.2394</v>
      </c>
      <c r="E565" s="318" t="s">
        <v>1622</v>
      </c>
    </row>
    <row r="566" spans="1:5" s="224" customFormat="1" hidden="1" outlineLevel="2" x14ac:dyDescent="0.25">
      <c r="A566" s="321"/>
      <c r="B566" s="320" t="s">
        <v>24</v>
      </c>
      <c r="C566" s="319" t="s">
        <v>18</v>
      </c>
      <c r="D566" s="319">
        <v>0.12464</v>
      </c>
      <c r="E566" s="318" t="s">
        <v>1621</v>
      </c>
    </row>
    <row r="567" spans="1:5" s="224" customFormat="1" ht="24" hidden="1" outlineLevel="2" x14ac:dyDescent="0.25">
      <c r="A567" s="321"/>
      <c r="B567" s="320" t="s">
        <v>17</v>
      </c>
      <c r="C567" s="319" t="s">
        <v>18</v>
      </c>
      <c r="D567" s="319">
        <v>6.6879999999999995E-2</v>
      </c>
      <c r="E567" s="318" t="s">
        <v>1620</v>
      </c>
    </row>
    <row r="568" spans="1:5" s="224" customFormat="1" hidden="1" outlineLevel="2" x14ac:dyDescent="0.25">
      <c r="A568" s="321"/>
      <c r="B568" s="320" t="s">
        <v>1204</v>
      </c>
      <c r="C568" s="319" t="s">
        <v>355</v>
      </c>
      <c r="D568" s="319">
        <v>0.30399999999999999</v>
      </c>
      <c r="E568" s="318" t="s">
        <v>1619</v>
      </c>
    </row>
    <row r="569" spans="1:5" s="224" customFormat="1" hidden="1" outlineLevel="2" x14ac:dyDescent="0.25">
      <c r="A569" s="321"/>
      <c r="B569" s="320" t="s">
        <v>1618</v>
      </c>
      <c r="C569" s="319" t="s">
        <v>25</v>
      </c>
      <c r="D569" s="319">
        <v>3.8</v>
      </c>
      <c r="E569" s="318" t="s">
        <v>1617</v>
      </c>
    </row>
    <row r="570" spans="1:5" s="224" customFormat="1" hidden="1" outlineLevel="2" x14ac:dyDescent="0.25">
      <c r="A570" s="321"/>
      <c r="B570" s="320" t="s">
        <v>1216</v>
      </c>
      <c r="C570" s="319" t="s">
        <v>436</v>
      </c>
      <c r="D570" s="319">
        <v>2.3029999999999999</v>
      </c>
      <c r="E570" s="318" t="s">
        <v>1616</v>
      </c>
    </row>
    <row r="571" spans="1:5" s="224" customFormat="1" hidden="1" outlineLevel="2" x14ac:dyDescent="0.25">
      <c r="A571" s="321"/>
      <c r="B571" s="320" t="s">
        <v>1214</v>
      </c>
      <c r="C571" s="319" t="s">
        <v>435</v>
      </c>
      <c r="D571" s="319">
        <v>13.186</v>
      </c>
      <c r="E571" s="318" t="s">
        <v>1615</v>
      </c>
    </row>
    <row r="572" spans="1:5" s="224" customFormat="1" hidden="1" outlineLevel="2" x14ac:dyDescent="0.25">
      <c r="A572" s="321"/>
      <c r="B572" s="320" t="s">
        <v>1212</v>
      </c>
      <c r="C572" s="319" t="s">
        <v>435</v>
      </c>
      <c r="D572" s="319">
        <v>2.698</v>
      </c>
      <c r="E572" s="318" t="s">
        <v>1614</v>
      </c>
    </row>
    <row r="573" spans="1:5" s="224" customFormat="1" hidden="1" outlineLevel="2" x14ac:dyDescent="0.25">
      <c r="A573" s="321"/>
      <c r="B573" s="320" t="s">
        <v>1210</v>
      </c>
      <c r="C573" s="319" t="s">
        <v>36</v>
      </c>
      <c r="D573" s="319">
        <v>0.78659999999999997</v>
      </c>
      <c r="E573" s="318" t="s">
        <v>1613</v>
      </c>
    </row>
    <row r="574" spans="1:5" s="224" customFormat="1" hidden="1" outlineLevel="2" x14ac:dyDescent="0.25">
      <c r="A574" s="321"/>
      <c r="B574" s="320" t="s">
        <v>433</v>
      </c>
      <c r="C574" s="319" t="s">
        <v>432</v>
      </c>
      <c r="D574" s="319">
        <v>2.6219999999999999</v>
      </c>
      <c r="E574" s="318" t="s">
        <v>1612</v>
      </c>
    </row>
    <row r="575" spans="1:5" s="312" customFormat="1" hidden="1" outlineLevel="1" collapsed="1" x14ac:dyDescent="0.25">
      <c r="A575" s="317"/>
      <c r="B575" s="316" t="s">
        <v>1208</v>
      </c>
      <c r="C575" s="315" t="s">
        <v>25</v>
      </c>
      <c r="D575" s="314">
        <v>3.8</v>
      </c>
      <c r="E575" s="313" t="s">
        <v>1611</v>
      </c>
    </row>
    <row r="576" spans="1:5" s="322" customFormat="1" ht="25.5" collapsed="1" x14ac:dyDescent="0.25">
      <c r="A576" s="327" t="s">
        <v>530</v>
      </c>
      <c r="B576" s="326" t="s">
        <v>1206</v>
      </c>
      <c r="C576" s="325" t="s">
        <v>21</v>
      </c>
      <c r="D576" s="324">
        <v>2.8000000000000001E-2</v>
      </c>
      <c r="E576" s="323" t="s">
        <v>1610</v>
      </c>
    </row>
    <row r="577" spans="1:5" s="224" customFormat="1" hidden="1" outlineLevel="2" x14ac:dyDescent="0.25">
      <c r="A577" s="321"/>
      <c r="B577" s="320" t="s">
        <v>339</v>
      </c>
      <c r="C577" s="319" t="s">
        <v>16</v>
      </c>
      <c r="D577" s="319">
        <v>0.62596799999999997</v>
      </c>
      <c r="E577" s="318" t="s">
        <v>1609</v>
      </c>
    </row>
    <row r="578" spans="1:5" s="224" customFormat="1" hidden="1" outlineLevel="2" x14ac:dyDescent="0.25">
      <c r="A578" s="321"/>
      <c r="B578" s="320" t="s">
        <v>19</v>
      </c>
      <c r="C578" s="319" t="s">
        <v>16</v>
      </c>
      <c r="D578" s="319">
        <v>6.3E-3</v>
      </c>
      <c r="E578" s="318" t="s">
        <v>1608</v>
      </c>
    </row>
    <row r="579" spans="1:5" s="224" customFormat="1" hidden="1" outlineLevel="2" x14ac:dyDescent="0.25">
      <c r="A579" s="321"/>
      <c r="B579" s="320" t="s">
        <v>24</v>
      </c>
      <c r="C579" s="319" t="s">
        <v>18</v>
      </c>
      <c r="D579" s="319">
        <v>3.9199999999999999E-3</v>
      </c>
      <c r="E579" s="318" t="s">
        <v>1607</v>
      </c>
    </row>
    <row r="580" spans="1:5" s="224" customFormat="1" ht="24" hidden="1" outlineLevel="2" x14ac:dyDescent="0.25">
      <c r="A580" s="321"/>
      <c r="B580" s="320" t="s">
        <v>17</v>
      </c>
      <c r="C580" s="319" t="s">
        <v>18</v>
      </c>
      <c r="D580" s="319">
        <v>1.1199999999999999E-3</v>
      </c>
      <c r="E580" s="318" t="s">
        <v>1606</v>
      </c>
    </row>
    <row r="581" spans="1:5" s="224" customFormat="1" hidden="1" outlineLevel="2" x14ac:dyDescent="0.25">
      <c r="A581" s="321"/>
      <c r="B581" s="320" t="s">
        <v>1204</v>
      </c>
      <c r="C581" s="319" t="s">
        <v>355</v>
      </c>
      <c r="D581" s="319">
        <v>0.112</v>
      </c>
      <c r="E581" s="318" t="s">
        <v>1605</v>
      </c>
    </row>
    <row r="582" spans="1:5" s="224" customFormat="1" hidden="1" outlineLevel="2" x14ac:dyDescent="0.25">
      <c r="A582" s="321"/>
      <c r="B582" s="320" t="s">
        <v>433</v>
      </c>
      <c r="C582" s="319" t="s">
        <v>432</v>
      </c>
      <c r="D582" s="319">
        <v>1.1890000000000001</v>
      </c>
      <c r="E582" s="318" t="s">
        <v>1604</v>
      </c>
    </row>
    <row r="583" spans="1:5" s="312" customFormat="1" hidden="1" outlineLevel="1" collapsed="1" x14ac:dyDescent="0.25">
      <c r="A583" s="317"/>
      <c r="B583" s="316" t="s">
        <v>1202</v>
      </c>
      <c r="C583" s="315" t="s">
        <v>435</v>
      </c>
      <c r="D583" s="314">
        <v>2.8</v>
      </c>
      <c r="E583" s="313" t="s">
        <v>1603</v>
      </c>
    </row>
    <row r="584" spans="1:5" s="322" customFormat="1" collapsed="1" x14ac:dyDescent="0.25">
      <c r="A584" s="327" t="s">
        <v>529</v>
      </c>
      <c r="B584" s="326" t="s">
        <v>756</v>
      </c>
      <c r="C584" s="325" t="s">
        <v>15</v>
      </c>
      <c r="D584" s="324">
        <v>9.3200000000000005E-2</v>
      </c>
      <c r="E584" s="323" t="s">
        <v>1602</v>
      </c>
    </row>
    <row r="585" spans="1:5" s="224" customFormat="1" hidden="1" outlineLevel="2" x14ac:dyDescent="0.25">
      <c r="A585" s="321"/>
      <c r="B585" s="320" t="s">
        <v>701</v>
      </c>
      <c r="C585" s="319" t="s">
        <v>16</v>
      </c>
      <c r="D585" s="319">
        <v>8.4949999999999992</v>
      </c>
      <c r="E585" s="318" t="s">
        <v>1601</v>
      </c>
    </row>
    <row r="586" spans="1:5" s="224" customFormat="1" hidden="1" outlineLevel="2" x14ac:dyDescent="0.25">
      <c r="A586" s="321"/>
      <c r="B586" s="320" t="s">
        <v>19</v>
      </c>
      <c r="C586" s="319" t="s">
        <v>16</v>
      </c>
      <c r="D586" s="319">
        <v>0.72136800000000001</v>
      </c>
      <c r="E586" s="318" t="s">
        <v>1600</v>
      </c>
    </row>
    <row r="587" spans="1:5" s="224" customFormat="1" ht="24" hidden="1" outlineLevel="2" x14ac:dyDescent="0.25">
      <c r="A587" s="321"/>
      <c r="B587" s="320" t="s">
        <v>17</v>
      </c>
      <c r="C587" s="319" t="s">
        <v>18</v>
      </c>
      <c r="D587" s="319">
        <v>0.72136800000000001</v>
      </c>
      <c r="E587" s="318" t="s">
        <v>1600</v>
      </c>
    </row>
    <row r="588" spans="1:5" s="322" customFormat="1" ht="25.5" collapsed="1" x14ac:dyDescent="0.25">
      <c r="A588" s="327" t="s">
        <v>528</v>
      </c>
      <c r="B588" s="326" t="s">
        <v>786</v>
      </c>
      <c r="C588" s="325" t="s">
        <v>25</v>
      </c>
      <c r="D588" s="324">
        <v>6.6</v>
      </c>
      <c r="E588" s="323" t="s">
        <v>1591</v>
      </c>
    </row>
    <row r="589" spans="1:5" s="224" customFormat="1" hidden="1" outlineLevel="2" x14ac:dyDescent="0.25">
      <c r="A589" s="321"/>
      <c r="B589" s="320" t="s">
        <v>693</v>
      </c>
      <c r="C589" s="319" t="s">
        <v>16</v>
      </c>
      <c r="D589" s="319">
        <v>18.216000000000001</v>
      </c>
      <c r="E589" s="318" t="s">
        <v>1599</v>
      </c>
    </row>
    <row r="590" spans="1:5" s="224" customFormat="1" hidden="1" outlineLevel="2" x14ac:dyDescent="0.25">
      <c r="A590" s="321"/>
      <c r="B590" s="320" t="s">
        <v>19</v>
      </c>
      <c r="C590" s="319" t="s">
        <v>16</v>
      </c>
      <c r="D590" s="319">
        <v>1.403</v>
      </c>
      <c r="E590" s="318" t="s">
        <v>1598</v>
      </c>
    </row>
    <row r="591" spans="1:5" s="224" customFormat="1" hidden="1" outlineLevel="2" x14ac:dyDescent="0.25">
      <c r="A591" s="321"/>
      <c r="B591" s="320" t="s">
        <v>38</v>
      </c>
      <c r="C591" s="319" t="s">
        <v>18</v>
      </c>
      <c r="D591" s="319">
        <v>2.64</v>
      </c>
      <c r="E591" s="318" t="s">
        <v>1597</v>
      </c>
    </row>
    <row r="592" spans="1:5" s="224" customFormat="1" hidden="1" outlineLevel="2" x14ac:dyDescent="0.25">
      <c r="A592" s="321"/>
      <c r="B592" s="320" t="s">
        <v>24</v>
      </c>
      <c r="C592" s="319" t="s">
        <v>18</v>
      </c>
      <c r="D592" s="319">
        <v>1.1220000000000001</v>
      </c>
      <c r="E592" s="318" t="s">
        <v>1596</v>
      </c>
    </row>
    <row r="593" spans="1:5" s="224" customFormat="1" ht="36" hidden="1" outlineLevel="2" x14ac:dyDescent="0.25">
      <c r="A593" s="321"/>
      <c r="B593" s="320" t="s">
        <v>784</v>
      </c>
      <c r="C593" s="319" t="s">
        <v>31</v>
      </c>
      <c r="D593" s="319">
        <v>1.9800000000000002E-2</v>
      </c>
      <c r="E593" s="318" t="s">
        <v>1595</v>
      </c>
    </row>
    <row r="594" spans="1:5" s="224" customFormat="1" ht="24" hidden="1" outlineLevel="2" x14ac:dyDescent="0.25">
      <c r="A594" s="321"/>
      <c r="B594" s="320" t="s">
        <v>782</v>
      </c>
      <c r="C594" s="319" t="s">
        <v>357</v>
      </c>
      <c r="D594" s="319">
        <v>0.66</v>
      </c>
      <c r="E594" s="318" t="s">
        <v>1594</v>
      </c>
    </row>
    <row r="595" spans="1:5" s="224" customFormat="1" hidden="1" outlineLevel="2" x14ac:dyDescent="0.25">
      <c r="A595" s="321"/>
      <c r="B595" s="320" t="s">
        <v>791</v>
      </c>
      <c r="C595" s="319" t="s">
        <v>25</v>
      </c>
      <c r="D595" s="319">
        <v>6.6</v>
      </c>
      <c r="E595" s="318" t="s">
        <v>1593</v>
      </c>
    </row>
    <row r="596" spans="1:5" s="224" customFormat="1" hidden="1" outlineLevel="2" x14ac:dyDescent="0.25">
      <c r="A596" s="321"/>
      <c r="B596" s="320" t="s">
        <v>346</v>
      </c>
      <c r="C596" s="319" t="s">
        <v>31</v>
      </c>
      <c r="D596" s="319">
        <v>6.6E-4</v>
      </c>
      <c r="E596" s="318" t="s">
        <v>1592</v>
      </c>
    </row>
    <row r="597" spans="1:5" s="312" customFormat="1" hidden="1" outlineLevel="1" collapsed="1" x14ac:dyDescent="0.25">
      <c r="A597" s="317"/>
      <c r="B597" s="316" t="s">
        <v>754</v>
      </c>
      <c r="C597" s="315" t="s">
        <v>420</v>
      </c>
      <c r="D597" s="314">
        <v>3</v>
      </c>
      <c r="E597" s="313" t="s">
        <v>2</v>
      </c>
    </row>
    <row r="598" spans="1:5" s="312" customFormat="1" ht="24" hidden="1" outlineLevel="1" x14ac:dyDescent="0.25">
      <c r="A598" s="317"/>
      <c r="B598" s="316" t="s">
        <v>1200</v>
      </c>
      <c r="C598" s="315" t="s">
        <v>25</v>
      </c>
      <c r="D598" s="314">
        <v>6.6</v>
      </c>
      <c r="E598" s="313" t="s">
        <v>1591</v>
      </c>
    </row>
    <row r="599" spans="1:5" s="322" customFormat="1" collapsed="1" x14ac:dyDescent="0.25">
      <c r="A599" s="327" t="s">
        <v>527</v>
      </c>
      <c r="B599" s="326" t="s">
        <v>1198</v>
      </c>
      <c r="C599" s="325" t="s">
        <v>23</v>
      </c>
      <c r="D599" s="324">
        <v>2.4</v>
      </c>
      <c r="E599" s="323" t="s">
        <v>1587</v>
      </c>
    </row>
    <row r="600" spans="1:5" s="224" customFormat="1" hidden="1" outlineLevel="2" x14ac:dyDescent="0.25">
      <c r="A600" s="321"/>
      <c r="B600" s="320" t="s">
        <v>339</v>
      </c>
      <c r="C600" s="319" t="s">
        <v>16</v>
      </c>
      <c r="D600" s="319">
        <v>77.424000000000007</v>
      </c>
      <c r="E600" s="318" t="s">
        <v>1590</v>
      </c>
    </row>
    <row r="601" spans="1:5" s="224" customFormat="1" ht="24" hidden="1" outlineLevel="2" x14ac:dyDescent="0.25">
      <c r="A601" s="321"/>
      <c r="B601" s="320" t="s">
        <v>1118</v>
      </c>
      <c r="C601" s="319" t="s">
        <v>18</v>
      </c>
      <c r="D601" s="319">
        <v>76.272000000000006</v>
      </c>
      <c r="E601" s="318" t="s">
        <v>1589</v>
      </c>
    </row>
    <row r="602" spans="1:5" s="224" customFormat="1" ht="24" hidden="1" outlineLevel="2" x14ac:dyDescent="0.25">
      <c r="A602" s="321"/>
      <c r="B602" s="320" t="s">
        <v>1196</v>
      </c>
      <c r="C602" s="319" t="s">
        <v>18</v>
      </c>
      <c r="D602" s="319">
        <v>38.136000000000003</v>
      </c>
      <c r="E602" s="318" t="s">
        <v>1588</v>
      </c>
    </row>
    <row r="603" spans="1:5" s="322" customFormat="1" collapsed="1" x14ac:dyDescent="0.25">
      <c r="A603" s="327" t="s">
        <v>526</v>
      </c>
      <c r="B603" s="326" t="s">
        <v>1194</v>
      </c>
      <c r="C603" s="325" t="s">
        <v>23</v>
      </c>
      <c r="D603" s="324">
        <v>2.4</v>
      </c>
      <c r="E603" s="323" t="s">
        <v>1587</v>
      </c>
    </row>
    <row r="604" spans="1:5" s="224" customFormat="1" hidden="1" outlineLevel="2" x14ac:dyDescent="0.25">
      <c r="A604" s="321"/>
      <c r="B604" s="320" t="s">
        <v>339</v>
      </c>
      <c r="C604" s="319" t="s">
        <v>16</v>
      </c>
      <c r="D604" s="319">
        <v>34.223999999999997</v>
      </c>
      <c r="E604" s="318" t="s">
        <v>1586</v>
      </c>
    </row>
    <row r="605" spans="1:5" s="224" customFormat="1" hidden="1" outlineLevel="2" x14ac:dyDescent="0.25">
      <c r="A605" s="321"/>
      <c r="B605" s="320" t="s">
        <v>19</v>
      </c>
      <c r="C605" s="319" t="s">
        <v>16</v>
      </c>
      <c r="D605" s="319">
        <v>0.6</v>
      </c>
      <c r="E605" s="318" t="s">
        <v>1585</v>
      </c>
    </row>
    <row r="606" spans="1:5" s="224" customFormat="1" hidden="1" outlineLevel="2" x14ac:dyDescent="0.25">
      <c r="A606" s="321"/>
      <c r="B606" s="320" t="s">
        <v>351</v>
      </c>
      <c r="C606" s="319" t="s">
        <v>18</v>
      </c>
      <c r="D606" s="319">
        <v>5.4720000000000004</v>
      </c>
      <c r="E606" s="318" t="s">
        <v>1584</v>
      </c>
    </row>
    <row r="607" spans="1:5" s="224" customFormat="1" hidden="1" outlineLevel="2" x14ac:dyDescent="0.25">
      <c r="A607" s="321"/>
      <c r="B607" s="320" t="s">
        <v>657</v>
      </c>
      <c r="C607" s="319" t="s">
        <v>18</v>
      </c>
      <c r="D607" s="319">
        <v>5.4720000000000004</v>
      </c>
      <c r="E607" s="318" t="s">
        <v>1584</v>
      </c>
    </row>
    <row r="608" spans="1:5" s="224" customFormat="1" hidden="1" outlineLevel="2" x14ac:dyDescent="0.25">
      <c r="A608" s="321"/>
      <c r="B608" s="320" t="s">
        <v>34</v>
      </c>
      <c r="C608" s="319" t="s">
        <v>18</v>
      </c>
      <c r="D608" s="319">
        <v>2.4E-2</v>
      </c>
      <c r="E608" s="318" t="s">
        <v>1583</v>
      </c>
    </row>
    <row r="609" spans="1:5" s="224" customFormat="1" hidden="1" outlineLevel="2" x14ac:dyDescent="0.25">
      <c r="A609" s="321"/>
      <c r="B609" s="320" t="s">
        <v>24</v>
      </c>
      <c r="C609" s="319" t="s">
        <v>18</v>
      </c>
      <c r="D609" s="319">
        <v>0.45600000000000002</v>
      </c>
      <c r="E609" s="318" t="s">
        <v>1582</v>
      </c>
    </row>
    <row r="610" spans="1:5" s="224" customFormat="1" hidden="1" outlineLevel="2" x14ac:dyDescent="0.25">
      <c r="A610" s="321"/>
      <c r="B610" s="320" t="s">
        <v>350</v>
      </c>
      <c r="C610" s="319" t="s">
        <v>23</v>
      </c>
      <c r="D610" s="319">
        <v>2.4359999999999999</v>
      </c>
      <c r="E610" s="318" t="s">
        <v>1581</v>
      </c>
    </row>
    <row r="611" spans="1:5" s="224" customFormat="1" hidden="1" outlineLevel="2" x14ac:dyDescent="0.25">
      <c r="A611" s="321"/>
      <c r="B611" s="320" t="s">
        <v>1378</v>
      </c>
      <c r="C611" s="319" t="s">
        <v>31</v>
      </c>
      <c r="D611" s="319">
        <v>5.5199999999999999E-2</v>
      </c>
      <c r="E611" s="318" t="s">
        <v>1580</v>
      </c>
    </row>
    <row r="612" spans="1:5" s="224" customFormat="1" hidden="1" outlineLevel="2" x14ac:dyDescent="0.25">
      <c r="A612" s="321"/>
      <c r="B612" s="320" t="s">
        <v>22</v>
      </c>
      <c r="C612" s="319" t="s">
        <v>23</v>
      </c>
      <c r="D612" s="319">
        <v>1.32E-2</v>
      </c>
      <c r="E612" s="318" t="s">
        <v>1579</v>
      </c>
    </row>
    <row r="613" spans="1:5" s="224" customFormat="1" ht="24" hidden="1" outlineLevel="2" x14ac:dyDescent="0.25">
      <c r="A613" s="321"/>
      <c r="B613" s="320" t="s">
        <v>1192</v>
      </c>
      <c r="C613" s="319" t="s">
        <v>23</v>
      </c>
      <c r="D613" s="319">
        <v>4.8000000000000001E-2</v>
      </c>
      <c r="E613" s="318" t="s">
        <v>1578</v>
      </c>
    </row>
    <row r="614" spans="1:5" s="224" customFormat="1" ht="24" hidden="1" outlineLevel="2" x14ac:dyDescent="0.25">
      <c r="A614" s="321"/>
      <c r="B614" s="320" t="s">
        <v>349</v>
      </c>
      <c r="C614" s="319" t="s">
        <v>23</v>
      </c>
      <c r="D614" s="319">
        <v>0.91200000000000003</v>
      </c>
      <c r="E614" s="318" t="s">
        <v>1577</v>
      </c>
    </row>
    <row r="615" spans="1:5" s="224" customFormat="1" hidden="1" outlineLevel="2" x14ac:dyDescent="0.25">
      <c r="A615" s="321"/>
      <c r="B615" s="320" t="s">
        <v>808</v>
      </c>
      <c r="C615" s="319" t="s">
        <v>30</v>
      </c>
      <c r="D615" s="319">
        <v>0.72</v>
      </c>
      <c r="E615" s="318" t="s">
        <v>1576</v>
      </c>
    </row>
    <row r="616" spans="1:5" s="224" customFormat="1" hidden="1" outlineLevel="2" x14ac:dyDescent="0.25">
      <c r="A616" s="321"/>
      <c r="B616" s="320" t="s">
        <v>1190</v>
      </c>
      <c r="C616" s="319" t="s">
        <v>25</v>
      </c>
      <c r="D616" s="319">
        <v>0.3624</v>
      </c>
      <c r="E616" s="318" t="s">
        <v>1575</v>
      </c>
    </row>
    <row r="617" spans="1:5" s="312" customFormat="1" hidden="1" outlineLevel="1" collapsed="1" x14ac:dyDescent="0.25">
      <c r="A617" s="317"/>
      <c r="B617" s="316" t="s">
        <v>1121</v>
      </c>
      <c r="C617" s="315" t="s">
        <v>23</v>
      </c>
      <c r="D617" s="314">
        <v>2.4359999999999999</v>
      </c>
      <c r="E617" s="313" t="s">
        <v>1574</v>
      </c>
    </row>
    <row r="618" spans="1:5" s="312" customFormat="1" ht="24" hidden="1" outlineLevel="1" x14ac:dyDescent="0.25">
      <c r="A618" s="317"/>
      <c r="B618" s="316" t="s">
        <v>1188</v>
      </c>
      <c r="C618" s="315" t="s">
        <v>31</v>
      </c>
      <c r="D618" s="314">
        <v>5.5199999999999999E-2</v>
      </c>
      <c r="E618" s="313" t="s">
        <v>1573</v>
      </c>
    </row>
    <row r="619" spans="1:5" s="322" customFormat="1" ht="25.5" collapsed="1" x14ac:dyDescent="0.25">
      <c r="A619" s="327" t="s">
        <v>525</v>
      </c>
      <c r="B619" s="326" t="s">
        <v>1186</v>
      </c>
      <c r="C619" s="325" t="s">
        <v>15</v>
      </c>
      <c r="D619" s="324">
        <v>0.16</v>
      </c>
      <c r="E619" s="323" t="s">
        <v>1092</v>
      </c>
    </row>
    <row r="620" spans="1:5" s="224" customFormat="1" hidden="1" outlineLevel="2" x14ac:dyDescent="0.25">
      <c r="A620" s="321"/>
      <c r="B620" s="320" t="s">
        <v>695</v>
      </c>
      <c r="C620" s="319" t="s">
        <v>16</v>
      </c>
      <c r="D620" s="319">
        <v>69.582999999999998</v>
      </c>
      <c r="E620" s="318" t="s">
        <v>1572</v>
      </c>
    </row>
    <row r="621" spans="1:5" s="224" customFormat="1" hidden="1" outlineLevel="2" x14ac:dyDescent="0.25">
      <c r="A621" s="321"/>
      <c r="B621" s="320" t="s">
        <v>19</v>
      </c>
      <c r="C621" s="319" t="s">
        <v>16</v>
      </c>
      <c r="D621" s="319">
        <v>0.45800000000000002</v>
      </c>
      <c r="E621" s="318" t="s">
        <v>1571</v>
      </c>
    </row>
    <row r="622" spans="1:5" s="224" customFormat="1" hidden="1" outlineLevel="2" x14ac:dyDescent="0.25">
      <c r="A622" s="321"/>
      <c r="B622" s="320" t="s">
        <v>690</v>
      </c>
      <c r="C622" s="319" t="s">
        <v>18</v>
      </c>
      <c r="D622" s="319">
        <v>5.4399999999999997E-2</v>
      </c>
      <c r="E622" s="318" t="s">
        <v>1570</v>
      </c>
    </row>
    <row r="623" spans="1:5" s="224" customFormat="1" hidden="1" outlineLevel="2" x14ac:dyDescent="0.25">
      <c r="A623" s="321"/>
      <c r="B623" s="320" t="s">
        <v>34</v>
      </c>
      <c r="C623" s="319" t="s">
        <v>18</v>
      </c>
      <c r="D623" s="319">
        <v>2.0799999999999999E-2</v>
      </c>
      <c r="E623" s="318" t="s">
        <v>1569</v>
      </c>
    </row>
    <row r="624" spans="1:5" s="224" customFormat="1" hidden="1" outlineLevel="2" x14ac:dyDescent="0.25">
      <c r="A624" s="321"/>
      <c r="B624" s="320" t="s">
        <v>24</v>
      </c>
      <c r="C624" s="319" t="s">
        <v>18</v>
      </c>
      <c r="D624" s="319">
        <v>2.0799999999999999E-2</v>
      </c>
      <c r="E624" s="318" t="s">
        <v>1569</v>
      </c>
    </row>
    <row r="625" spans="1:5" s="224" customFormat="1" hidden="1" outlineLevel="2" x14ac:dyDescent="0.25">
      <c r="A625" s="321"/>
      <c r="B625" s="320" t="s">
        <v>554</v>
      </c>
      <c r="C625" s="319" t="s">
        <v>18</v>
      </c>
      <c r="D625" s="319">
        <v>0.27039999999999997</v>
      </c>
      <c r="E625" s="318" t="s">
        <v>1568</v>
      </c>
    </row>
    <row r="626" spans="1:5" s="224" customFormat="1" hidden="1" outlineLevel="2" x14ac:dyDescent="0.25">
      <c r="A626" s="321"/>
      <c r="B626" s="320" t="s">
        <v>22</v>
      </c>
      <c r="C626" s="319" t="s">
        <v>23</v>
      </c>
      <c r="D626" s="319">
        <v>7.1999999999999995E-2</v>
      </c>
      <c r="E626" s="318" t="s">
        <v>1567</v>
      </c>
    </row>
    <row r="627" spans="1:5" s="224" customFormat="1" hidden="1" outlineLevel="2" x14ac:dyDescent="0.25">
      <c r="A627" s="321"/>
      <c r="B627" s="320" t="s">
        <v>698</v>
      </c>
      <c r="C627" s="319" t="s">
        <v>31</v>
      </c>
      <c r="D627" s="319">
        <v>0.192</v>
      </c>
      <c r="E627" s="318" t="s">
        <v>1566</v>
      </c>
    </row>
    <row r="628" spans="1:5" s="224" customFormat="1" hidden="1" outlineLevel="2" x14ac:dyDescent="0.25">
      <c r="A628" s="321"/>
      <c r="B628" s="320" t="s">
        <v>1565</v>
      </c>
      <c r="C628" s="319" t="s">
        <v>25</v>
      </c>
      <c r="D628" s="319">
        <v>16.32</v>
      </c>
      <c r="E628" s="318" t="s">
        <v>1564</v>
      </c>
    </row>
    <row r="629" spans="1:5" s="224" customFormat="1" hidden="1" outlineLevel="2" x14ac:dyDescent="0.25">
      <c r="A629" s="321"/>
      <c r="B629" s="320" t="s">
        <v>697</v>
      </c>
      <c r="C629" s="319" t="s">
        <v>23</v>
      </c>
      <c r="D629" s="319">
        <v>1.6000000000000001E-3</v>
      </c>
      <c r="E629" s="318" t="s">
        <v>1093</v>
      </c>
    </row>
    <row r="630" spans="1:5" s="224" customFormat="1" ht="24" hidden="1" outlineLevel="2" x14ac:dyDescent="0.25">
      <c r="A630" s="321"/>
      <c r="B630" s="320" t="s">
        <v>688</v>
      </c>
      <c r="C630" s="319" t="s">
        <v>31</v>
      </c>
      <c r="D630" s="319">
        <v>3.3600000000000001E-3</v>
      </c>
      <c r="E630" s="318" t="s">
        <v>1563</v>
      </c>
    </row>
    <row r="631" spans="1:5" s="312" customFormat="1" hidden="1" outlineLevel="1" collapsed="1" x14ac:dyDescent="0.25">
      <c r="A631" s="317"/>
      <c r="B631" s="316" t="s">
        <v>684</v>
      </c>
      <c r="C631" s="315" t="s">
        <v>30</v>
      </c>
      <c r="D631" s="314">
        <v>192</v>
      </c>
      <c r="E631" s="313" t="s">
        <v>1562</v>
      </c>
    </row>
    <row r="632" spans="1:5" s="312" customFormat="1" ht="24" hidden="1" outlineLevel="1" x14ac:dyDescent="0.25">
      <c r="A632" s="317"/>
      <c r="B632" s="316" t="s">
        <v>1185</v>
      </c>
      <c r="C632" s="315" t="s">
        <v>25</v>
      </c>
      <c r="D632" s="314">
        <v>16.32</v>
      </c>
      <c r="E632" s="313" t="s">
        <v>1561</v>
      </c>
    </row>
    <row r="633" spans="1:5" s="195" customFormat="1" ht="15.75" customHeight="1" collapsed="1" x14ac:dyDescent="0.25">
      <c r="A633" s="346" t="s">
        <v>1560</v>
      </c>
      <c r="B633" s="347"/>
      <c r="C633" s="347"/>
      <c r="D633" s="348"/>
      <c r="E633" s="332"/>
    </row>
    <row r="634" spans="1:5" s="322" customFormat="1" ht="25.5" x14ac:dyDescent="0.25">
      <c r="A634" s="327" t="s">
        <v>523</v>
      </c>
      <c r="B634" s="326" t="s">
        <v>1182</v>
      </c>
      <c r="C634" s="325" t="s">
        <v>21</v>
      </c>
      <c r="D634" s="324">
        <v>8.93</v>
      </c>
      <c r="E634" s="323" t="s">
        <v>1559</v>
      </c>
    </row>
    <row r="635" spans="1:5" s="224" customFormat="1" hidden="1" outlineLevel="2" x14ac:dyDescent="0.25">
      <c r="A635" s="321"/>
      <c r="B635" s="320" t="s">
        <v>1558</v>
      </c>
      <c r="C635" s="319" t="s">
        <v>16</v>
      </c>
      <c r="D635" s="319">
        <v>250.30799999999999</v>
      </c>
      <c r="E635" s="318" t="s">
        <v>1557</v>
      </c>
    </row>
    <row r="636" spans="1:5" s="224" customFormat="1" hidden="1" outlineLevel="2" x14ac:dyDescent="0.25">
      <c r="A636" s="321"/>
      <c r="B636" s="320" t="s">
        <v>19</v>
      </c>
      <c r="C636" s="319" t="s">
        <v>16</v>
      </c>
      <c r="D636" s="319">
        <v>0.44650000000000001</v>
      </c>
      <c r="E636" s="318" t="s">
        <v>1555</v>
      </c>
    </row>
    <row r="637" spans="1:5" s="224" customFormat="1" hidden="1" outlineLevel="2" x14ac:dyDescent="0.25">
      <c r="A637" s="321"/>
      <c r="B637" s="320" t="s">
        <v>348</v>
      </c>
      <c r="C637" s="319" t="s">
        <v>18</v>
      </c>
      <c r="D637" s="319">
        <v>22.324999999999999</v>
      </c>
      <c r="E637" s="318" t="s">
        <v>1556</v>
      </c>
    </row>
    <row r="638" spans="1:5" s="224" customFormat="1" ht="24" hidden="1" outlineLevel="2" x14ac:dyDescent="0.25">
      <c r="A638" s="321"/>
      <c r="B638" s="320" t="s">
        <v>17</v>
      </c>
      <c r="C638" s="319" t="s">
        <v>18</v>
      </c>
      <c r="D638" s="319">
        <v>0.44650000000000001</v>
      </c>
      <c r="E638" s="318" t="s">
        <v>1555</v>
      </c>
    </row>
    <row r="639" spans="1:5" s="224" customFormat="1" hidden="1" outlineLevel="2" x14ac:dyDescent="0.25">
      <c r="A639" s="321"/>
      <c r="B639" s="320" t="s">
        <v>347</v>
      </c>
      <c r="C639" s="319" t="s">
        <v>23</v>
      </c>
      <c r="D639" s="319">
        <v>20.45</v>
      </c>
      <c r="E639" s="318" t="s">
        <v>1554</v>
      </c>
    </row>
    <row r="640" spans="1:5" s="224" customFormat="1" hidden="1" outlineLevel="2" x14ac:dyDescent="0.25">
      <c r="A640" s="321"/>
      <c r="B640" s="320" t="s">
        <v>1179</v>
      </c>
      <c r="C640" s="319" t="s">
        <v>23</v>
      </c>
      <c r="D640" s="319">
        <v>3.2149999999999999</v>
      </c>
      <c r="E640" s="318" t="s">
        <v>1553</v>
      </c>
    </row>
    <row r="641" spans="1:5" s="224" customFormat="1" hidden="1" outlineLevel="2" x14ac:dyDescent="0.25">
      <c r="A641" s="321"/>
      <c r="B641" s="320" t="s">
        <v>1535</v>
      </c>
      <c r="C641" s="319" t="s">
        <v>31</v>
      </c>
      <c r="D641" s="319">
        <v>1.6970000000000001</v>
      </c>
      <c r="E641" s="318" t="s">
        <v>1552</v>
      </c>
    </row>
    <row r="642" spans="1:5" s="322" customFormat="1" ht="25.5" collapsed="1" x14ac:dyDescent="0.25">
      <c r="A642" s="327" t="s">
        <v>522</v>
      </c>
      <c r="B642" s="326" t="s">
        <v>1177</v>
      </c>
      <c r="C642" s="325" t="s">
        <v>21</v>
      </c>
      <c r="D642" s="324">
        <v>2.58</v>
      </c>
      <c r="E642" s="323" t="s">
        <v>1508</v>
      </c>
    </row>
    <row r="643" spans="1:5" s="224" customFormat="1" hidden="1" outlineLevel="2" x14ac:dyDescent="0.25">
      <c r="A643" s="321"/>
      <c r="B643" s="320" t="s">
        <v>1061</v>
      </c>
      <c r="C643" s="319" t="s">
        <v>16</v>
      </c>
      <c r="D643" s="319">
        <v>177.50399999999999</v>
      </c>
      <c r="E643" s="318" t="s">
        <v>1551</v>
      </c>
    </row>
    <row r="644" spans="1:5" s="224" customFormat="1" hidden="1" outlineLevel="2" x14ac:dyDescent="0.25">
      <c r="A644" s="321"/>
      <c r="B644" s="320" t="s">
        <v>19</v>
      </c>
      <c r="C644" s="319" t="s">
        <v>16</v>
      </c>
      <c r="D644" s="319">
        <v>0.4128</v>
      </c>
      <c r="E644" s="318" t="s">
        <v>1550</v>
      </c>
    </row>
    <row r="645" spans="1:5" s="224" customFormat="1" ht="24" hidden="1" outlineLevel="2" x14ac:dyDescent="0.25">
      <c r="A645" s="321"/>
      <c r="B645" s="320" t="s">
        <v>17</v>
      </c>
      <c r="C645" s="319" t="s">
        <v>18</v>
      </c>
      <c r="D645" s="319">
        <v>0.4128</v>
      </c>
      <c r="E645" s="318" t="s">
        <v>1550</v>
      </c>
    </row>
    <row r="646" spans="1:5" s="224" customFormat="1" hidden="1" outlineLevel="2" x14ac:dyDescent="0.25">
      <c r="A646" s="321"/>
      <c r="B646" s="320" t="s">
        <v>1535</v>
      </c>
      <c r="C646" s="319" t="s">
        <v>31</v>
      </c>
      <c r="D646" s="319">
        <v>1.522</v>
      </c>
      <c r="E646" s="318" t="s">
        <v>1549</v>
      </c>
    </row>
    <row r="647" spans="1:5" s="322" customFormat="1" collapsed="1" x14ac:dyDescent="0.25">
      <c r="A647" s="327" t="s">
        <v>521</v>
      </c>
      <c r="B647" s="326" t="s">
        <v>1175</v>
      </c>
      <c r="C647" s="325" t="s">
        <v>355</v>
      </c>
      <c r="D647" s="324">
        <v>0.37</v>
      </c>
      <c r="E647" s="323" t="s">
        <v>1545</v>
      </c>
    </row>
    <row r="648" spans="1:5" s="224" customFormat="1" hidden="1" outlineLevel="2" x14ac:dyDescent="0.25">
      <c r="A648" s="321"/>
      <c r="B648" s="320" t="s">
        <v>339</v>
      </c>
      <c r="C648" s="319" t="s">
        <v>16</v>
      </c>
      <c r="D648" s="319">
        <v>23.620999999999999</v>
      </c>
      <c r="E648" s="318" t="s">
        <v>1548</v>
      </c>
    </row>
    <row r="649" spans="1:5" s="224" customFormat="1" hidden="1" outlineLevel="2" x14ac:dyDescent="0.25">
      <c r="A649" s="321"/>
      <c r="B649" s="320" t="s">
        <v>19</v>
      </c>
      <c r="C649" s="319" t="s">
        <v>16</v>
      </c>
      <c r="D649" s="319">
        <v>0.10730000000000001</v>
      </c>
      <c r="E649" s="318" t="s">
        <v>1547</v>
      </c>
    </row>
    <row r="650" spans="1:5" s="224" customFormat="1" ht="24" hidden="1" outlineLevel="2" x14ac:dyDescent="0.25">
      <c r="A650" s="321"/>
      <c r="B650" s="320" t="s">
        <v>17</v>
      </c>
      <c r="C650" s="319" t="s">
        <v>18</v>
      </c>
      <c r="D650" s="319">
        <v>0.10730000000000001</v>
      </c>
      <c r="E650" s="318" t="s">
        <v>1547</v>
      </c>
    </row>
    <row r="651" spans="1:5" s="224" customFormat="1" hidden="1" outlineLevel="2" x14ac:dyDescent="0.25">
      <c r="A651" s="321"/>
      <c r="B651" s="320" t="s">
        <v>1535</v>
      </c>
      <c r="C651" s="319" t="s">
        <v>31</v>
      </c>
      <c r="D651" s="319">
        <v>0.98050000000000004</v>
      </c>
      <c r="E651" s="318" t="s">
        <v>1546</v>
      </c>
    </row>
    <row r="652" spans="1:5" s="322" customFormat="1" collapsed="1" x14ac:dyDescent="0.25">
      <c r="A652" s="327" t="s">
        <v>519</v>
      </c>
      <c r="B652" s="326" t="s">
        <v>1173</v>
      </c>
      <c r="C652" s="325" t="s">
        <v>355</v>
      </c>
      <c r="D652" s="324">
        <v>0.37</v>
      </c>
      <c r="E652" s="323" t="s">
        <v>1545</v>
      </c>
    </row>
    <row r="653" spans="1:5" s="224" customFormat="1" hidden="1" outlineLevel="2" x14ac:dyDescent="0.25">
      <c r="A653" s="321"/>
      <c r="B653" s="320" t="s">
        <v>339</v>
      </c>
      <c r="C653" s="319" t="s">
        <v>16</v>
      </c>
      <c r="D653" s="319">
        <v>18.981000000000002</v>
      </c>
      <c r="E653" s="318" t="s">
        <v>1544</v>
      </c>
    </row>
    <row r="654" spans="1:5" s="224" customFormat="1" hidden="1" outlineLevel="2" x14ac:dyDescent="0.25">
      <c r="A654" s="321"/>
      <c r="B654" s="320" t="s">
        <v>19</v>
      </c>
      <c r="C654" s="319" t="s">
        <v>16</v>
      </c>
      <c r="D654" s="319">
        <v>9.6199999999999994E-2</v>
      </c>
      <c r="E654" s="318" t="s">
        <v>1543</v>
      </c>
    </row>
    <row r="655" spans="1:5" s="224" customFormat="1" ht="24" hidden="1" outlineLevel="2" x14ac:dyDescent="0.25">
      <c r="A655" s="321"/>
      <c r="B655" s="320" t="s">
        <v>17</v>
      </c>
      <c r="C655" s="319" t="s">
        <v>18</v>
      </c>
      <c r="D655" s="319">
        <v>9.6199999999999994E-2</v>
      </c>
      <c r="E655" s="318" t="s">
        <v>1543</v>
      </c>
    </row>
    <row r="656" spans="1:5" s="224" customFormat="1" hidden="1" outlineLevel="2" x14ac:dyDescent="0.25">
      <c r="A656" s="321"/>
      <c r="B656" s="320" t="s">
        <v>1535</v>
      </c>
      <c r="C656" s="319" t="s">
        <v>31</v>
      </c>
      <c r="D656" s="319">
        <v>0.61419999999999997</v>
      </c>
      <c r="E656" s="318" t="s">
        <v>1542</v>
      </c>
    </row>
    <row r="657" spans="1:5" s="322" customFormat="1" collapsed="1" x14ac:dyDescent="0.25">
      <c r="A657" s="327" t="s">
        <v>518</v>
      </c>
      <c r="B657" s="326" t="s">
        <v>1171</v>
      </c>
      <c r="C657" s="325" t="s">
        <v>355</v>
      </c>
      <c r="D657" s="324">
        <v>0.48</v>
      </c>
      <c r="E657" s="323" t="s">
        <v>1541</v>
      </c>
    </row>
    <row r="658" spans="1:5" s="224" customFormat="1" hidden="1" outlineLevel="2" x14ac:dyDescent="0.25">
      <c r="A658" s="321"/>
      <c r="B658" s="320" t="s">
        <v>339</v>
      </c>
      <c r="C658" s="319" t="s">
        <v>16</v>
      </c>
      <c r="D658" s="319">
        <v>17.620999999999999</v>
      </c>
      <c r="E658" s="318" t="s">
        <v>1540</v>
      </c>
    </row>
    <row r="659" spans="1:5" s="224" customFormat="1" hidden="1" outlineLevel="2" x14ac:dyDescent="0.25">
      <c r="A659" s="321"/>
      <c r="B659" s="320" t="s">
        <v>19</v>
      </c>
      <c r="C659" s="319" t="s">
        <v>16</v>
      </c>
      <c r="D659" s="319">
        <v>3.3599999999999998E-2</v>
      </c>
      <c r="E659" s="318" t="s">
        <v>1539</v>
      </c>
    </row>
    <row r="660" spans="1:5" s="224" customFormat="1" ht="24" hidden="1" outlineLevel="2" x14ac:dyDescent="0.25">
      <c r="A660" s="321"/>
      <c r="B660" s="320" t="s">
        <v>17</v>
      </c>
      <c r="C660" s="319" t="s">
        <v>18</v>
      </c>
      <c r="D660" s="319">
        <v>3.3599999999999998E-2</v>
      </c>
      <c r="E660" s="318" t="s">
        <v>1539</v>
      </c>
    </row>
    <row r="661" spans="1:5" s="224" customFormat="1" hidden="1" outlineLevel="2" x14ac:dyDescent="0.25">
      <c r="A661" s="321"/>
      <c r="B661" s="320" t="s">
        <v>1535</v>
      </c>
      <c r="C661" s="319" t="s">
        <v>31</v>
      </c>
      <c r="D661" s="319">
        <v>0.1056</v>
      </c>
      <c r="E661" s="318" t="s">
        <v>1538</v>
      </c>
    </row>
    <row r="662" spans="1:5" s="322" customFormat="1" collapsed="1" x14ac:dyDescent="0.25">
      <c r="A662" s="327" t="s">
        <v>517</v>
      </c>
      <c r="B662" s="326" t="s">
        <v>1169</v>
      </c>
      <c r="C662" s="325" t="s">
        <v>355</v>
      </c>
      <c r="D662" s="324">
        <v>0.12</v>
      </c>
      <c r="E662" s="323" t="s">
        <v>1068</v>
      </c>
    </row>
    <row r="663" spans="1:5" s="224" customFormat="1" hidden="1" outlineLevel="2" x14ac:dyDescent="0.25">
      <c r="A663" s="321"/>
      <c r="B663" s="320" t="s">
        <v>339</v>
      </c>
      <c r="C663" s="319" t="s">
        <v>16</v>
      </c>
      <c r="D663" s="319">
        <v>11.832000000000001</v>
      </c>
      <c r="E663" s="318" t="s">
        <v>1537</v>
      </c>
    </row>
    <row r="664" spans="1:5" s="224" customFormat="1" hidden="1" outlineLevel="2" x14ac:dyDescent="0.25">
      <c r="A664" s="321"/>
      <c r="B664" s="320" t="s">
        <v>19</v>
      </c>
      <c r="C664" s="319" t="s">
        <v>16</v>
      </c>
      <c r="D664" s="319">
        <v>9.4799999999999995E-2</v>
      </c>
      <c r="E664" s="318" t="s">
        <v>1536</v>
      </c>
    </row>
    <row r="665" spans="1:5" s="224" customFormat="1" ht="24" hidden="1" outlineLevel="2" x14ac:dyDescent="0.25">
      <c r="A665" s="321"/>
      <c r="B665" s="320" t="s">
        <v>17</v>
      </c>
      <c r="C665" s="319" t="s">
        <v>18</v>
      </c>
      <c r="D665" s="319">
        <v>9.4799999999999995E-2</v>
      </c>
      <c r="E665" s="318" t="s">
        <v>1536</v>
      </c>
    </row>
    <row r="666" spans="1:5" s="224" customFormat="1" hidden="1" outlineLevel="2" x14ac:dyDescent="0.25">
      <c r="A666" s="321"/>
      <c r="B666" s="320" t="s">
        <v>1535</v>
      </c>
      <c r="C666" s="319" t="s">
        <v>31</v>
      </c>
      <c r="D666" s="319">
        <v>0.1416</v>
      </c>
      <c r="E666" s="318" t="s">
        <v>1534</v>
      </c>
    </row>
    <row r="667" spans="1:5" s="322" customFormat="1" ht="25.5" collapsed="1" x14ac:dyDescent="0.25">
      <c r="A667" s="327" t="s">
        <v>516</v>
      </c>
      <c r="B667" s="326" t="s">
        <v>1167</v>
      </c>
      <c r="C667" s="325" t="s">
        <v>21</v>
      </c>
      <c r="D667" s="324">
        <v>2.68</v>
      </c>
      <c r="E667" s="323" t="s">
        <v>1377</v>
      </c>
    </row>
    <row r="668" spans="1:5" s="224" customFormat="1" hidden="1" outlineLevel="2" x14ac:dyDescent="0.25">
      <c r="A668" s="321"/>
      <c r="B668" s="320" t="s">
        <v>692</v>
      </c>
      <c r="C668" s="319" t="s">
        <v>16</v>
      </c>
      <c r="D668" s="319">
        <v>39.450000000000003</v>
      </c>
      <c r="E668" s="318" t="s">
        <v>1533</v>
      </c>
    </row>
    <row r="669" spans="1:5" s="224" customFormat="1" hidden="1" outlineLevel="2" x14ac:dyDescent="0.25">
      <c r="A669" s="321"/>
      <c r="B669" s="320" t="s">
        <v>19</v>
      </c>
      <c r="C669" s="319" t="s">
        <v>16</v>
      </c>
      <c r="D669" s="319">
        <v>0.16750000000000001</v>
      </c>
      <c r="E669" s="318" t="s">
        <v>1532</v>
      </c>
    </row>
    <row r="670" spans="1:5" s="224" customFormat="1" hidden="1" outlineLevel="2" x14ac:dyDescent="0.25">
      <c r="A670" s="321"/>
      <c r="B670" s="320" t="s">
        <v>33</v>
      </c>
      <c r="C670" s="319" t="s">
        <v>18</v>
      </c>
      <c r="D670" s="319">
        <v>2.6800000000000001E-2</v>
      </c>
      <c r="E670" s="318" t="s">
        <v>1531</v>
      </c>
    </row>
    <row r="671" spans="1:5" s="224" customFormat="1" ht="36" hidden="1" outlineLevel="2" x14ac:dyDescent="0.25">
      <c r="A671" s="321"/>
      <c r="B671" s="320" t="s">
        <v>993</v>
      </c>
      <c r="C671" s="319" t="s">
        <v>18</v>
      </c>
      <c r="D671" s="319">
        <v>3.4039999999999999</v>
      </c>
      <c r="E671" s="318" t="s">
        <v>1530</v>
      </c>
    </row>
    <row r="672" spans="1:5" s="224" customFormat="1" hidden="1" outlineLevel="2" x14ac:dyDescent="0.25">
      <c r="A672" s="321"/>
      <c r="B672" s="320" t="s">
        <v>24</v>
      </c>
      <c r="C672" s="319" t="s">
        <v>18</v>
      </c>
      <c r="D672" s="319">
        <v>0.1072</v>
      </c>
      <c r="E672" s="318" t="s">
        <v>1529</v>
      </c>
    </row>
    <row r="673" spans="1:5" s="224" customFormat="1" hidden="1" outlineLevel="2" x14ac:dyDescent="0.25">
      <c r="A673" s="321"/>
      <c r="B673" s="320" t="s">
        <v>22</v>
      </c>
      <c r="C673" s="319" t="s">
        <v>23</v>
      </c>
      <c r="D673" s="319">
        <v>2.3290000000000002</v>
      </c>
      <c r="E673" s="318" t="s">
        <v>1528</v>
      </c>
    </row>
    <row r="674" spans="1:5" s="224" customFormat="1" hidden="1" outlineLevel="2" x14ac:dyDescent="0.25">
      <c r="A674" s="321"/>
      <c r="B674" s="320" t="s">
        <v>1001</v>
      </c>
      <c r="C674" s="319" t="s">
        <v>353</v>
      </c>
      <c r="D674" s="319">
        <v>0.33500000000000002</v>
      </c>
      <c r="E674" s="318" t="s">
        <v>1527</v>
      </c>
    </row>
    <row r="675" spans="1:5" s="224" customFormat="1" hidden="1" outlineLevel="2" x14ac:dyDescent="0.25">
      <c r="A675" s="321"/>
      <c r="B675" s="320" t="s">
        <v>999</v>
      </c>
      <c r="C675" s="319" t="s">
        <v>31</v>
      </c>
      <c r="D675" s="319">
        <v>6.378E-3</v>
      </c>
      <c r="E675" s="318" t="s">
        <v>1526</v>
      </c>
    </row>
    <row r="676" spans="1:5" s="224" customFormat="1" hidden="1" outlineLevel="2" x14ac:dyDescent="0.25">
      <c r="A676" s="321"/>
      <c r="B676" s="320" t="s">
        <v>1091</v>
      </c>
      <c r="C676" s="319" t="s">
        <v>436</v>
      </c>
      <c r="D676" s="319">
        <v>33.5</v>
      </c>
      <c r="E676" s="318" t="s">
        <v>1525</v>
      </c>
    </row>
    <row r="677" spans="1:5" s="224" customFormat="1" hidden="1" outlineLevel="2" x14ac:dyDescent="0.25">
      <c r="A677" s="321"/>
      <c r="B677" s="320" t="s">
        <v>1090</v>
      </c>
      <c r="C677" s="319" t="s">
        <v>435</v>
      </c>
      <c r="D677" s="319">
        <v>274.7</v>
      </c>
      <c r="E677" s="318" t="s">
        <v>1524</v>
      </c>
    </row>
    <row r="678" spans="1:5" s="312" customFormat="1" ht="24" hidden="1" outlineLevel="1" collapsed="1" x14ac:dyDescent="0.25">
      <c r="A678" s="317"/>
      <c r="B678" s="316" t="s">
        <v>1165</v>
      </c>
      <c r="C678" s="315" t="s">
        <v>435</v>
      </c>
      <c r="D678" s="314">
        <v>274.7</v>
      </c>
      <c r="E678" s="313" t="s">
        <v>1523</v>
      </c>
    </row>
    <row r="679" spans="1:5" s="312" customFormat="1" ht="24" hidden="1" outlineLevel="1" x14ac:dyDescent="0.25">
      <c r="A679" s="317"/>
      <c r="B679" s="316" t="s">
        <v>1163</v>
      </c>
      <c r="C679" s="315" t="s">
        <v>436</v>
      </c>
      <c r="D679" s="314">
        <v>33.5</v>
      </c>
      <c r="E679" s="313" t="s">
        <v>1522</v>
      </c>
    </row>
    <row r="680" spans="1:5" s="322" customFormat="1" ht="25.5" collapsed="1" x14ac:dyDescent="0.25">
      <c r="A680" s="327" t="s">
        <v>515</v>
      </c>
      <c r="B680" s="326" t="s">
        <v>1003</v>
      </c>
      <c r="C680" s="325" t="s">
        <v>21</v>
      </c>
      <c r="D680" s="324">
        <v>6.25</v>
      </c>
      <c r="E680" s="323" t="s">
        <v>1521</v>
      </c>
    </row>
    <row r="681" spans="1:5" s="224" customFormat="1" hidden="1" outlineLevel="2" x14ac:dyDescent="0.25">
      <c r="A681" s="321"/>
      <c r="B681" s="320" t="s">
        <v>692</v>
      </c>
      <c r="C681" s="319" t="s">
        <v>16</v>
      </c>
      <c r="D681" s="319">
        <v>94.730999999999995</v>
      </c>
      <c r="E681" s="318" t="s">
        <v>1520</v>
      </c>
    </row>
    <row r="682" spans="1:5" s="224" customFormat="1" hidden="1" outlineLevel="2" x14ac:dyDescent="0.25">
      <c r="A682" s="321"/>
      <c r="B682" s="320" t="s">
        <v>19</v>
      </c>
      <c r="C682" s="319" t="s">
        <v>16</v>
      </c>
      <c r="D682" s="319">
        <v>0.3125</v>
      </c>
      <c r="E682" s="318" t="s">
        <v>1519</v>
      </c>
    </row>
    <row r="683" spans="1:5" s="224" customFormat="1" hidden="1" outlineLevel="2" x14ac:dyDescent="0.25">
      <c r="A683" s="321"/>
      <c r="B683" s="320" t="s">
        <v>33</v>
      </c>
      <c r="C683" s="319" t="s">
        <v>18</v>
      </c>
      <c r="D683" s="319">
        <v>6.25E-2</v>
      </c>
      <c r="E683" s="318" t="s">
        <v>1518</v>
      </c>
    </row>
    <row r="684" spans="1:5" s="224" customFormat="1" ht="36" hidden="1" outlineLevel="2" x14ac:dyDescent="0.25">
      <c r="A684" s="321"/>
      <c r="B684" s="320" t="s">
        <v>993</v>
      </c>
      <c r="C684" s="319" t="s">
        <v>18</v>
      </c>
      <c r="D684" s="319">
        <v>7.9379999999999997</v>
      </c>
      <c r="E684" s="318" t="s">
        <v>1517</v>
      </c>
    </row>
    <row r="685" spans="1:5" s="224" customFormat="1" hidden="1" outlineLevel="2" x14ac:dyDescent="0.25">
      <c r="A685" s="321"/>
      <c r="B685" s="320" t="s">
        <v>24</v>
      </c>
      <c r="C685" s="319" t="s">
        <v>18</v>
      </c>
      <c r="D685" s="319">
        <v>0.1875</v>
      </c>
      <c r="E685" s="318" t="s">
        <v>1516</v>
      </c>
    </row>
    <row r="686" spans="1:5" s="224" customFormat="1" hidden="1" outlineLevel="2" x14ac:dyDescent="0.25">
      <c r="A686" s="321"/>
      <c r="B686" s="320" t="s">
        <v>22</v>
      </c>
      <c r="C686" s="319" t="s">
        <v>23</v>
      </c>
      <c r="D686" s="319">
        <v>2.8610000000000002</v>
      </c>
      <c r="E686" s="318" t="s">
        <v>1515</v>
      </c>
    </row>
    <row r="687" spans="1:5" s="224" customFormat="1" hidden="1" outlineLevel="2" x14ac:dyDescent="0.25">
      <c r="A687" s="321"/>
      <c r="B687" s="320" t="s">
        <v>1001</v>
      </c>
      <c r="C687" s="319" t="s">
        <v>353</v>
      </c>
      <c r="D687" s="319">
        <v>0.89375000000000004</v>
      </c>
      <c r="E687" s="318" t="s">
        <v>1514</v>
      </c>
    </row>
    <row r="688" spans="1:5" s="224" customFormat="1" hidden="1" outlineLevel="2" x14ac:dyDescent="0.25">
      <c r="A688" s="321"/>
      <c r="B688" s="320" t="s">
        <v>999</v>
      </c>
      <c r="C688" s="319" t="s">
        <v>31</v>
      </c>
      <c r="D688" s="319">
        <v>1.7000000000000001E-2</v>
      </c>
      <c r="E688" s="318" t="s">
        <v>1513</v>
      </c>
    </row>
    <row r="689" spans="1:5" s="224" customFormat="1" hidden="1" outlineLevel="2" x14ac:dyDescent="0.25">
      <c r="A689" s="321"/>
      <c r="B689" s="320" t="s">
        <v>1091</v>
      </c>
      <c r="C689" s="319" t="s">
        <v>436</v>
      </c>
      <c r="D689" s="319">
        <v>89.375</v>
      </c>
      <c r="E689" s="318" t="s">
        <v>1512</v>
      </c>
    </row>
    <row r="690" spans="1:5" s="224" customFormat="1" hidden="1" outlineLevel="2" x14ac:dyDescent="0.25">
      <c r="A690" s="321"/>
      <c r="B690" s="320" t="s">
        <v>1090</v>
      </c>
      <c r="C690" s="319" t="s">
        <v>435</v>
      </c>
      <c r="D690" s="319">
        <v>640.625</v>
      </c>
      <c r="E690" s="318" t="s">
        <v>1511</v>
      </c>
    </row>
    <row r="691" spans="1:5" s="312" customFormat="1" ht="24" hidden="1" outlineLevel="1" collapsed="1" x14ac:dyDescent="0.25">
      <c r="A691" s="317"/>
      <c r="B691" s="316" t="s">
        <v>997</v>
      </c>
      <c r="C691" s="315" t="s">
        <v>435</v>
      </c>
      <c r="D691" s="314">
        <v>640.625</v>
      </c>
      <c r="E691" s="313" t="s">
        <v>1510</v>
      </c>
    </row>
    <row r="692" spans="1:5" s="312" customFormat="1" ht="24" hidden="1" outlineLevel="1" x14ac:dyDescent="0.25">
      <c r="A692" s="317"/>
      <c r="B692" s="316" t="s">
        <v>995</v>
      </c>
      <c r="C692" s="315" t="s">
        <v>436</v>
      </c>
      <c r="D692" s="314">
        <v>89.375</v>
      </c>
      <c r="E692" s="313" t="s">
        <v>1509</v>
      </c>
    </row>
    <row r="693" spans="1:5" s="322" customFormat="1" ht="25.5" collapsed="1" x14ac:dyDescent="0.25">
      <c r="A693" s="327" t="s">
        <v>513</v>
      </c>
      <c r="B693" s="326" t="s">
        <v>1161</v>
      </c>
      <c r="C693" s="325" t="s">
        <v>21</v>
      </c>
      <c r="D693" s="324">
        <v>2.58</v>
      </c>
      <c r="E693" s="323" t="s">
        <v>1508</v>
      </c>
    </row>
    <row r="694" spans="1:5" s="224" customFormat="1" hidden="1" outlineLevel="2" x14ac:dyDescent="0.25">
      <c r="A694" s="321"/>
      <c r="B694" s="320" t="s">
        <v>693</v>
      </c>
      <c r="C694" s="319" t="s">
        <v>16</v>
      </c>
      <c r="D694" s="319">
        <v>173.273</v>
      </c>
      <c r="E694" s="318" t="s">
        <v>1507</v>
      </c>
    </row>
    <row r="695" spans="1:5" s="224" customFormat="1" hidden="1" outlineLevel="2" x14ac:dyDescent="0.25">
      <c r="A695" s="321"/>
      <c r="B695" s="320" t="s">
        <v>19</v>
      </c>
      <c r="C695" s="319" t="s">
        <v>16</v>
      </c>
      <c r="D695" s="319">
        <v>9.6750000000000003E-2</v>
      </c>
      <c r="E695" s="318" t="s">
        <v>1506</v>
      </c>
    </row>
    <row r="696" spans="1:5" s="224" customFormat="1" hidden="1" outlineLevel="2" x14ac:dyDescent="0.25">
      <c r="A696" s="321"/>
      <c r="B696" s="320" t="s">
        <v>33</v>
      </c>
      <c r="C696" s="319" t="s">
        <v>18</v>
      </c>
      <c r="D696" s="319">
        <v>2.58E-2</v>
      </c>
      <c r="E696" s="318" t="s">
        <v>1505</v>
      </c>
    </row>
    <row r="697" spans="1:5" s="224" customFormat="1" hidden="1" outlineLevel="2" x14ac:dyDescent="0.25">
      <c r="A697" s="321"/>
      <c r="B697" s="320" t="s">
        <v>34</v>
      </c>
      <c r="C697" s="319" t="s">
        <v>18</v>
      </c>
      <c r="D697" s="319">
        <v>2.58E-2</v>
      </c>
      <c r="E697" s="318" t="s">
        <v>1505</v>
      </c>
    </row>
    <row r="698" spans="1:5" s="224" customFormat="1" hidden="1" outlineLevel="2" x14ac:dyDescent="0.25">
      <c r="A698" s="321"/>
      <c r="B698" s="320" t="s">
        <v>24</v>
      </c>
      <c r="C698" s="319" t="s">
        <v>18</v>
      </c>
      <c r="D698" s="319">
        <v>2.58E-2</v>
      </c>
      <c r="E698" s="318" t="s">
        <v>1505</v>
      </c>
    </row>
    <row r="699" spans="1:5" s="224" customFormat="1" hidden="1" outlineLevel="2" x14ac:dyDescent="0.25">
      <c r="A699" s="321"/>
      <c r="B699" s="320" t="s">
        <v>22</v>
      </c>
      <c r="C699" s="319" t="s">
        <v>23</v>
      </c>
      <c r="D699" s="319">
        <v>1.006</v>
      </c>
      <c r="E699" s="318" t="s">
        <v>1504</v>
      </c>
    </row>
    <row r="700" spans="1:5" s="224" customFormat="1" ht="24" hidden="1" outlineLevel="2" x14ac:dyDescent="0.25">
      <c r="A700" s="321"/>
      <c r="B700" s="320" t="s">
        <v>1030</v>
      </c>
      <c r="C700" s="319" t="s">
        <v>30</v>
      </c>
      <c r="D700" s="319">
        <v>3.87</v>
      </c>
      <c r="E700" s="318" t="s">
        <v>1503</v>
      </c>
    </row>
    <row r="701" spans="1:5" s="224" customFormat="1" ht="24" hidden="1" outlineLevel="2" x14ac:dyDescent="0.25">
      <c r="A701" s="321"/>
      <c r="B701" s="320" t="s">
        <v>1502</v>
      </c>
      <c r="C701" s="319" t="s">
        <v>435</v>
      </c>
      <c r="D701" s="319">
        <v>257.48399999999998</v>
      </c>
      <c r="E701" s="318" t="s">
        <v>1501</v>
      </c>
    </row>
    <row r="702" spans="1:5" s="224" customFormat="1" ht="24" hidden="1" outlineLevel="2" x14ac:dyDescent="0.25">
      <c r="A702" s="321"/>
      <c r="B702" s="320" t="s">
        <v>1028</v>
      </c>
      <c r="C702" s="319" t="s">
        <v>31</v>
      </c>
      <c r="D702" s="319">
        <v>3.0959999999999998E-3</v>
      </c>
      <c r="E702" s="318" t="s">
        <v>1500</v>
      </c>
    </row>
    <row r="703" spans="1:5" s="312" customFormat="1" ht="24" hidden="1" outlineLevel="1" collapsed="1" x14ac:dyDescent="0.25">
      <c r="A703" s="317"/>
      <c r="B703" s="316" t="s">
        <v>1159</v>
      </c>
      <c r="C703" s="315" t="s">
        <v>435</v>
      </c>
      <c r="D703" s="314">
        <v>257.48399999999998</v>
      </c>
      <c r="E703" s="313" t="s">
        <v>1499</v>
      </c>
    </row>
    <row r="704" spans="1:5" s="312" customFormat="1" ht="24" hidden="1" outlineLevel="1" x14ac:dyDescent="0.25">
      <c r="A704" s="317"/>
      <c r="B704" s="316" t="s">
        <v>1157</v>
      </c>
      <c r="C704" s="315" t="s">
        <v>436</v>
      </c>
      <c r="D704" s="314">
        <v>24.251999999999999</v>
      </c>
      <c r="E704" s="313" t="s">
        <v>1498</v>
      </c>
    </row>
    <row r="705" spans="1:5" s="322" customFormat="1" ht="25.5" collapsed="1" x14ac:dyDescent="0.25">
      <c r="A705" s="327" t="s">
        <v>510</v>
      </c>
      <c r="B705" s="326" t="s">
        <v>1026</v>
      </c>
      <c r="C705" s="325" t="s">
        <v>1025</v>
      </c>
      <c r="D705" s="324">
        <v>3.7</v>
      </c>
      <c r="E705" s="323" t="s">
        <v>1487</v>
      </c>
    </row>
    <row r="706" spans="1:5" s="224" customFormat="1" hidden="1" outlineLevel="2" x14ac:dyDescent="0.25">
      <c r="A706" s="321"/>
      <c r="B706" s="320" t="s">
        <v>1069</v>
      </c>
      <c r="C706" s="319" t="s">
        <v>16</v>
      </c>
      <c r="D706" s="319">
        <v>94.460999999999999</v>
      </c>
      <c r="E706" s="318" t="s">
        <v>1497</v>
      </c>
    </row>
    <row r="707" spans="1:5" s="224" customFormat="1" hidden="1" outlineLevel="2" x14ac:dyDescent="0.25">
      <c r="A707" s="321"/>
      <c r="B707" s="320" t="s">
        <v>19</v>
      </c>
      <c r="C707" s="319" t="s">
        <v>16</v>
      </c>
      <c r="D707" s="319">
        <v>3.2839999999999998</v>
      </c>
      <c r="E707" s="318" t="s">
        <v>1496</v>
      </c>
    </row>
    <row r="708" spans="1:5" s="224" customFormat="1" hidden="1" outlineLevel="2" x14ac:dyDescent="0.25">
      <c r="A708" s="321"/>
      <c r="B708" s="320" t="s">
        <v>24</v>
      </c>
      <c r="C708" s="319" t="s">
        <v>18</v>
      </c>
      <c r="D708" s="319">
        <v>1.4430000000000001</v>
      </c>
      <c r="E708" s="318" t="s">
        <v>1495</v>
      </c>
    </row>
    <row r="709" spans="1:5" s="224" customFormat="1" ht="24" hidden="1" outlineLevel="2" x14ac:dyDescent="0.25">
      <c r="A709" s="321"/>
      <c r="B709" s="320" t="s">
        <v>17</v>
      </c>
      <c r="C709" s="319" t="s">
        <v>18</v>
      </c>
      <c r="D709" s="319">
        <v>1.1839999999999999</v>
      </c>
      <c r="E709" s="318" t="s">
        <v>1494</v>
      </c>
    </row>
    <row r="710" spans="1:5" s="224" customFormat="1" hidden="1" outlineLevel="2" x14ac:dyDescent="0.25">
      <c r="A710" s="321"/>
      <c r="B710" s="320" t="s">
        <v>1023</v>
      </c>
      <c r="C710" s="319" t="s">
        <v>31</v>
      </c>
      <c r="D710" s="319">
        <v>1.8500000000000001E-3</v>
      </c>
      <c r="E710" s="318" t="s">
        <v>1493</v>
      </c>
    </row>
    <row r="711" spans="1:5" s="224" customFormat="1" hidden="1" outlineLevel="2" x14ac:dyDescent="0.25">
      <c r="A711" s="321"/>
      <c r="B711" s="320" t="s">
        <v>1021</v>
      </c>
      <c r="C711" s="319" t="s">
        <v>353</v>
      </c>
      <c r="D711" s="319">
        <v>0.14799999999999999</v>
      </c>
      <c r="E711" s="318" t="s">
        <v>1481</v>
      </c>
    </row>
    <row r="712" spans="1:5" s="224" customFormat="1" ht="24" hidden="1" outlineLevel="2" x14ac:dyDescent="0.25">
      <c r="A712" s="321"/>
      <c r="B712" s="320" t="s">
        <v>989</v>
      </c>
      <c r="C712" s="319" t="s">
        <v>31</v>
      </c>
      <c r="D712" s="319">
        <v>7.3999999999999999E-4</v>
      </c>
      <c r="E712" s="318" t="s">
        <v>1480</v>
      </c>
    </row>
    <row r="713" spans="1:5" s="224" customFormat="1" hidden="1" outlineLevel="2" x14ac:dyDescent="0.25">
      <c r="A713" s="321"/>
      <c r="B713" s="320" t="s">
        <v>1019</v>
      </c>
      <c r="C713" s="319" t="s">
        <v>31</v>
      </c>
      <c r="D713" s="319">
        <v>2.96E-3</v>
      </c>
      <c r="E713" s="318" t="s">
        <v>1492</v>
      </c>
    </row>
    <row r="714" spans="1:5" s="224" customFormat="1" hidden="1" outlineLevel="2" x14ac:dyDescent="0.25">
      <c r="A714" s="321"/>
      <c r="B714" s="320" t="s">
        <v>1017</v>
      </c>
      <c r="C714" s="319" t="s">
        <v>30</v>
      </c>
      <c r="D714" s="319">
        <v>2.96</v>
      </c>
      <c r="E714" s="318" t="s">
        <v>1491</v>
      </c>
    </row>
    <row r="715" spans="1:5" s="224" customFormat="1" hidden="1" outlineLevel="2" x14ac:dyDescent="0.25">
      <c r="A715" s="321"/>
      <c r="B715" s="320" t="s">
        <v>1015</v>
      </c>
      <c r="C715" s="319" t="s">
        <v>31</v>
      </c>
      <c r="D715" s="319">
        <v>3.7000000000000002E-3</v>
      </c>
      <c r="E715" s="318" t="s">
        <v>1490</v>
      </c>
    </row>
    <row r="716" spans="1:5" s="224" customFormat="1" hidden="1" outlineLevel="2" x14ac:dyDescent="0.25">
      <c r="A716" s="321"/>
      <c r="B716" s="320" t="s">
        <v>987</v>
      </c>
      <c r="C716" s="319" t="s">
        <v>30</v>
      </c>
      <c r="D716" s="319">
        <v>0.14799999999999999</v>
      </c>
      <c r="E716" s="318" t="s">
        <v>1481</v>
      </c>
    </row>
    <row r="717" spans="1:5" s="224" customFormat="1" hidden="1" outlineLevel="2" x14ac:dyDescent="0.25">
      <c r="A717" s="321"/>
      <c r="B717" s="320" t="s">
        <v>1094</v>
      </c>
      <c r="C717" s="319" t="s">
        <v>420</v>
      </c>
      <c r="D717" s="319">
        <v>37</v>
      </c>
      <c r="E717" s="318" t="s">
        <v>1477</v>
      </c>
    </row>
    <row r="718" spans="1:5" s="224" customFormat="1" hidden="1" outlineLevel="2" x14ac:dyDescent="0.25">
      <c r="A718" s="321"/>
      <c r="B718" s="320" t="s">
        <v>491</v>
      </c>
      <c r="C718" s="319" t="s">
        <v>30</v>
      </c>
      <c r="D718" s="319">
        <v>1.48</v>
      </c>
      <c r="E718" s="318" t="s">
        <v>1476</v>
      </c>
    </row>
    <row r="719" spans="1:5" s="224" customFormat="1" hidden="1" outlineLevel="2" x14ac:dyDescent="0.25">
      <c r="A719" s="321"/>
      <c r="B719" s="320" t="s">
        <v>1013</v>
      </c>
      <c r="C719" s="319" t="s">
        <v>30</v>
      </c>
      <c r="D719" s="319">
        <v>74</v>
      </c>
      <c r="E719" s="318" t="s">
        <v>1489</v>
      </c>
    </row>
    <row r="720" spans="1:5" s="224" customFormat="1" hidden="1" outlineLevel="2" x14ac:dyDescent="0.25">
      <c r="A720" s="321"/>
      <c r="B720" s="320" t="s">
        <v>1011</v>
      </c>
      <c r="C720" s="319" t="s">
        <v>30</v>
      </c>
      <c r="D720" s="319">
        <v>14.8</v>
      </c>
      <c r="E720" s="318" t="s">
        <v>1488</v>
      </c>
    </row>
    <row r="721" spans="1:5" s="312" customFormat="1" ht="24" hidden="1" outlineLevel="1" collapsed="1" x14ac:dyDescent="0.25">
      <c r="A721" s="317"/>
      <c r="B721" s="316" t="s">
        <v>1009</v>
      </c>
      <c r="C721" s="315" t="s">
        <v>420</v>
      </c>
      <c r="D721" s="314">
        <v>37</v>
      </c>
      <c r="E721" s="313" t="s">
        <v>574</v>
      </c>
    </row>
    <row r="722" spans="1:5" s="312" customFormat="1" ht="24" hidden="1" outlineLevel="1" x14ac:dyDescent="0.25">
      <c r="A722" s="317"/>
      <c r="B722" s="316" t="s">
        <v>1007</v>
      </c>
      <c r="C722" s="315" t="s">
        <v>420</v>
      </c>
      <c r="D722" s="314">
        <v>37</v>
      </c>
      <c r="E722" s="313" t="s">
        <v>574</v>
      </c>
    </row>
    <row r="723" spans="1:5" s="322" customFormat="1" ht="25.5" collapsed="1" x14ac:dyDescent="0.25">
      <c r="A723" s="327" t="s">
        <v>509</v>
      </c>
      <c r="B723" s="326" t="s">
        <v>1155</v>
      </c>
      <c r="C723" s="325" t="s">
        <v>1025</v>
      </c>
      <c r="D723" s="324">
        <v>3.7</v>
      </c>
      <c r="E723" s="323" t="s">
        <v>1487</v>
      </c>
    </row>
    <row r="724" spans="1:5" s="224" customFormat="1" hidden="1" outlineLevel="2" x14ac:dyDescent="0.25">
      <c r="A724" s="321"/>
      <c r="B724" s="320" t="s">
        <v>360</v>
      </c>
      <c r="C724" s="319" t="s">
        <v>16</v>
      </c>
      <c r="D724" s="319">
        <v>82.971999999999994</v>
      </c>
      <c r="E724" s="318" t="s">
        <v>1486</v>
      </c>
    </row>
    <row r="725" spans="1:5" s="224" customFormat="1" hidden="1" outlineLevel="2" x14ac:dyDescent="0.25">
      <c r="A725" s="321"/>
      <c r="B725" s="320" t="s">
        <v>19</v>
      </c>
      <c r="C725" s="319" t="s">
        <v>16</v>
      </c>
      <c r="D725" s="319">
        <v>1.526</v>
      </c>
      <c r="E725" s="318" t="s">
        <v>1485</v>
      </c>
    </row>
    <row r="726" spans="1:5" s="224" customFormat="1" hidden="1" outlineLevel="2" x14ac:dyDescent="0.25">
      <c r="A726" s="321"/>
      <c r="B726" s="320" t="s">
        <v>24</v>
      </c>
      <c r="C726" s="319" t="s">
        <v>18</v>
      </c>
      <c r="D726" s="319">
        <v>0.74</v>
      </c>
      <c r="E726" s="318" t="s">
        <v>1484</v>
      </c>
    </row>
    <row r="727" spans="1:5" s="224" customFormat="1" ht="24" hidden="1" outlineLevel="2" x14ac:dyDescent="0.25">
      <c r="A727" s="321"/>
      <c r="B727" s="320" t="s">
        <v>17</v>
      </c>
      <c r="C727" s="319" t="s">
        <v>18</v>
      </c>
      <c r="D727" s="319">
        <v>0.48099999999999998</v>
      </c>
      <c r="E727" s="318" t="s">
        <v>1483</v>
      </c>
    </row>
    <row r="728" spans="1:5" s="224" customFormat="1" hidden="1" outlineLevel="2" x14ac:dyDescent="0.25">
      <c r="A728" s="321"/>
      <c r="B728" s="320" t="s">
        <v>1149</v>
      </c>
      <c r="C728" s="319" t="s">
        <v>31</v>
      </c>
      <c r="D728" s="319">
        <v>2.5899999999999999E-3</v>
      </c>
      <c r="E728" s="318" t="s">
        <v>1482</v>
      </c>
    </row>
    <row r="729" spans="1:5" s="224" customFormat="1" hidden="1" outlineLevel="2" x14ac:dyDescent="0.25">
      <c r="A729" s="321"/>
      <c r="B729" s="320" t="s">
        <v>991</v>
      </c>
      <c r="C729" s="319" t="s">
        <v>353</v>
      </c>
      <c r="D729" s="319">
        <v>0.14799999999999999</v>
      </c>
      <c r="E729" s="318" t="s">
        <v>1481</v>
      </c>
    </row>
    <row r="730" spans="1:5" s="224" customFormat="1" ht="24" hidden="1" outlineLevel="2" x14ac:dyDescent="0.25">
      <c r="A730" s="321"/>
      <c r="B730" s="320" t="s">
        <v>989</v>
      </c>
      <c r="C730" s="319" t="s">
        <v>31</v>
      </c>
      <c r="D730" s="319">
        <v>7.3999999999999999E-4</v>
      </c>
      <c r="E730" s="318" t="s">
        <v>1480</v>
      </c>
    </row>
    <row r="731" spans="1:5" s="224" customFormat="1" hidden="1" outlineLevel="2" x14ac:dyDescent="0.25">
      <c r="A731" s="321"/>
      <c r="B731" s="320" t="s">
        <v>426</v>
      </c>
      <c r="C731" s="319" t="s">
        <v>31</v>
      </c>
      <c r="D731" s="319">
        <v>1.332E-2</v>
      </c>
      <c r="E731" s="318" t="s">
        <v>1479</v>
      </c>
    </row>
    <row r="732" spans="1:5" s="224" customFormat="1" hidden="1" outlineLevel="2" x14ac:dyDescent="0.25">
      <c r="A732" s="321"/>
      <c r="B732" s="320" t="s">
        <v>987</v>
      </c>
      <c r="C732" s="319" t="s">
        <v>30</v>
      </c>
      <c r="D732" s="319">
        <v>1.1100000000000001</v>
      </c>
      <c r="E732" s="318" t="s">
        <v>1478</v>
      </c>
    </row>
    <row r="733" spans="1:5" s="224" customFormat="1" hidden="1" outlineLevel="2" x14ac:dyDescent="0.25">
      <c r="A733" s="321"/>
      <c r="B733" s="320" t="s">
        <v>1096</v>
      </c>
      <c r="C733" s="319" t="s">
        <v>420</v>
      </c>
      <c r="D733" s="319">
        <v>37</v>
      </c>
      <c r="E733" s="318" t="s">
        <v>1477</v>
      </c>
    </row>
    <row r="734" spans="1:5" s="224" customFormat="1" ht="24" hidden="1" outlineLevel="2" x14ac:dyDescent="0.25">
      <c r="A734" s="321"/>
      <c r="B734" s="320" t="s">
        <v>1153</v>
      </c>
      <c r="C734" s="319" t="s">
        <v>357</v>
      </c>
      <c r="D734" s="319">
        <v>37</v>
      </c>
      <c r="E734" s="318" t="s">
        <v>1477</v>
      </c>
    </row>
    <row r="735" spans="1:5" s="224" customFormat="1" hidden="1" outlineLevel="2" x14ac:dyDescent="0.25">
      <c r="A735" s="321"/>
      <c r="B735" s="320" t="s">
        <v>491</v>
      </c>
      <c r="C735" s="319" t="s">
        <v>30</v>
      </c>
      <c r="D735" s="319">
        <v>1.48</v>
      </c>
      <c r="E735" s="318" t="s">
        <v>1476</v>
      </c>
    </row>
    <row r="736" spans="1:5" s="224" customFormat="1" hidden="1" outlineLevel="2" x14ac:dyDescent="0.25">
      <c r="A736" s="321"/>
      <c r="B736" s="320" t="s">
        <v>1011</v>
      </c>
      <c r="C736" s="319" t="s">
        <v>30</v>
      </c>
      <c r="D736" s="319">
        <v>7.4</v>
      </c>
      <c r="E736" s="318" t="s">
        <v>1475</v>
      </c>
    </row>
    <row r="737" spans="1:5" s="312" customFormat="1" hidden="1" outlineLevel="1" collapsed="1" x14ac:dyDescent="0.25">
      <c r="A737" s="317"/>
      <c r="B737" s="316" t="s">
        <v>1040</v>
      </c>
      <c r="C737" s="315" t="s">
        <v>420</v>
      </c>
      <c r="D737" s="314">
        <v>37</v>
      </c>
      <c r="E737" s="313" t="s">
        <v>574</v>
      </c>
    </row>
    <row r="738" spans="1:5" s="312" customFormat="1" ht="24" hidden="1" outlineLevel="1" x14ac:dyDescent="0.25">
      <c r="A738" s="317"/>
      <c r="B738" s="316" t="s">
        <v>1038</v>
      </c>
      <c r="C738" s="315" t="s">
        <v>357</v>
      </c>
      <c r="D738" s="314">
        <v>37</v>
      </c>
      <c r="E738" s="313" t="s">
        <v>574</v>
      </c>
    </row>
    <row r="739" spans="1:5" s="322" customFormat="1" collapsed="1" x14ac:dyDescent="0.25">
      <c r="A739" s="327" t="s">
        <v>508</v>
      </c>
      <c r="B739" s="326" t="s">
        <v>1151</v>
      </c>
      <c r="C739" s="325" t="s">
        <v>1025</v>
      </c>
      <c r="D739" s="324">
        <v>1.2</v>
      </c>
      <c r="E739" s="323" t="s">
        <v>1474</v>
      </c>
    </row>
    <row r="740" spans="1:5" s="224" customFormat="1" hidden="1" outlineLevel="2" x14ac:dyDescent="0.25">
      <c r="A740" s="321"/>
      <c r="B740" s="320" t="s">
        <v>360</v>
      </c>
      <c r="C740" s="319" t="s">
        <v>16</v>
      </c>
      <c r="D740" s="319">
        <v>21.527999999999999</v>
      </c>
      <c r="E740" s="318" t="s">
        <v>1473</v>
      </c>
    </row>
    <row r="741" spans="1:5" s="224" customFormat="1" hidden="1" outlineLevel="2" x14ac:dyDescent="0.25">
      <c r="A741" s="321"/>
      <c r="B741" s="320" t="s">
        <v>19</v>
      </c>
      <c r="C741" s="319" t="s">
        <v>16</v>
      </c>
      <c r="D741" s="319">
        <v>0.40500000000000003</v>
      </c>
      <c r="E741" s="318" t="s">
        <v>1472</v>
      </c>
    </row>
    <row r="742" spans="1:5" s="224" customFormat="1" hidden="1" outlineLevel="2" x14ac:dyDescent="0.25">
      <c r="A742" s="321"/>
      <c r="B742" s="320" t="s">
        <v>24</v>
      </c>
      <c r="C742" s="319" t="s">
        <v>18</v>
      </c>
      <c r="D742" s="319">
        <v>0.16800000000000001</v>
      </c>
      <c r="E742" s="318" t="s">
        <v>1471</v>
      </c>
    </row>
    <row r="743" spans="1:5" s="224" customFormat="1" ht="24" hidden="1" outlineLevel="2" x14ac:dyDescent="0.25">
      <c r="A743" s="321"/>
      <c r="B743" s="320" t="s">
        <v>17</v>
      </c>
      <c r="C743" s="319" t="s">
        <v>18</v>
      </c>
      <c r="D743" s="319">
        <v>0.156</v>
      </c>
      <c r="E743" s="318" t="s">
        <v>1466</v>
      </c>
    </row>
    <row r="744" spans="1:5" s="224" customFormat="1" hidden="1" outlineLevel="2" x14ac:dyDescent="0.25">
      <c r="A744" s="321"/>
      <c r="B744" s="320" t="s">
        <v>781</v>
      </c>
      <c r="C744" s="319" t="s">
        <v>23</v>
      </c>
      <c r="D744" s="319">
        <v>1.2E-2</v>
      </c>
      <c r="E744" s="318" t="s">
        <v>1470</v>
      </c>
    </row>
    <row r="745" spans="1:5" s="224" customFormat="1" hidden="1" outlineLevel="2" x14ac:dyDescent="0.25">
      <c r="A745" s="321"/>
      <c r="B745" s="320" t="s">
        <v>1149</v>
      </c>
      <c r="C745" s="319" t="s">
        <v>31</v>
      </c>
      <c r="D745" s="319">
        <v>8.4000000000000003E-4</v>
      </c>
      <c r="E745" s="318" t="s">
        <v>1469</v>
      </c>
    </row>
    <row r="746" spans="1:5" s="224" customFormat="1" hidden="1" outlineLevel="2" x14ac:dyDescent="0.25">
      <c r="A746" s="321"/>
      <c r="B746" s="320" t="s">
        <v>991</v>
      </c>
      <c r="C746" s="319" t="s">
        <v>353</v>
      </c>
      <c r="D746" s="319">
        <v>4.8000000000000001E-2</v>
      </c>
      <c r="E746" s="318" t="s">
        <v>1067</v>
      </c>
    </row>
    <row r="747" spans="1:5" s="224" customFormat="1" ht="24" hidden="1" outlineLevel="2" x14ac:dyDescent="0.25">
      <c r="A747" s="321"/>
      <c r="B747" s="320" t="s">
        <v>989</v>
      </c>
      <c r="C747" s="319" t="s">
        <v>31</v>
      </c>
      <c r="D747" s="319">
        <v>1.56E-4</v>
      </c>
      <c r="E747" s="318" t="s">
        <v>1468</v>
      </c>
    </row>
    <row r="748" spans="1:5" s="224" customFormat="1" hidden="1" outlineLevel="2" x14ac:dyDescent="0.25">
      <c r="A748" s="321"/>
      <c r="B748" s="320" t="s">
        <v>1015</v>
      </c>
      <c r="C748" s="319" t="s">
        <v>31</v>
      </c>
      <c r="D748" s="319">
        <v>1.6800000000000001E-3</v>
      </c>
      <c r="E748" s="318" t="s">
        <v>1467</v>
      </c>
    </row>
    <row r="749" spans="1:5" s="224" customFormat="1" hidden="1" outlineLevel="2" x14ac:dyDescent="0.25">
      <c r="A749" s="321"/>
      <c r="B749" s="320" t="s">
        <v>987</v>
      </c>
      <c r="C749" s="319" t="s">
        <v>30</v>
      </c>
      <c r="D749" s="319">
        <v>0.156</v>
      </c>
      <c r="E749" s="318" t="s">
        <v>1466</v>
      </c>
    </row>
    <row r="750" spans="1:5" s="224" customFormat="1" hidden="1" outlineLevel="2" x14ac:dyDescent="0.25">
      <c r="A750" s="321"/>
      <c r="B750" s="320" t="s">
        <v>1465</v>
      </c>
      <c r="C750" s="319" t="s">
        <v>420</v>
      </c>
      <c r="D750" s="319">
        <v>12</v>
      </c>
      <c r="E750" s="318" t="s">
        <v>1464</v>
      </c>
    </row>
    <row r="751" spans="1:5" s="224" customFormat="1" hidden="1" outlineLevel="2" x14ac:dyDescent="0.25">
      <c r="A751" s="321"/>
      <c r="B751" s="320" t="s">
        <v>491</v>
      </c>
      <c r="C751" s="319" t="s">
        <v>30</v>
      </c>
      <c r="D751" s="319">
        <v>0.32400000000000001</v>
      </c>
      <c r="E751" s="318" t="s">
        <v>1463</v>
      </c>
    </row>
    <row r="752" spans="1:5" s="224" customFormat="1" hidden="1" outlineLevel="2" x14ac:dyDescent="0.25">
      <c r="A752" s="321"/>
      <c r="B752" s="320" t="s">
        <v>1011</v>
      </c>
      <c r="C752" s="319" t="s">
        <v>30</v>
      </c>
      <c r="D752" s="319">
        <v>2.4</v>
      </c>
      <c r="E752" s="318" t="s">
        <v>1462</v>
      </c>
    </row>
    <row r="753" spans="1:5" s="312" customFormat="1" ht="24" hidden="1" outlineLevel="1" collapsed="1" x14ac:dyDescent="0.25">
      <c r="A753" s="317"/>
      <c r="B753" s="316" t="s">
        <v>1147</v>
      </c>
      <c r="C753" s="315" t="s">
        <v>420</v>
      </c>
      <c r="D753" s="314">
        <v>12</v>
      </c>
      <c r="E753" s="313" t="s">
        <v>27</v>
      </c>
    </row>
    <row r="754" spans="1:5" s="322" customFormat="1" collapsed="1" x14ac:dyDescent="0.25">
      <c r="A754" s="327" t="s">
        <v>507</v>
      </c>
      <c r="B754" s="326" t="s">
        <v>1036</v>
      </c>
      <c r="C754" s="325" t="s">
        <v>436</v>
      </c>
      <c r="D754" s="324">
        <v>4.8</v>
      </c>
      <c r="E754" s="323" t="s">
        <v>1461</v>
      </c>
    </row>
    <row r="755" spans="1:5" s="224" customFormat="1" hidden="1" outlineLevel="2" x14ac:dyDescent="0.25">
      <c r="A755" s="321"/>
      <c r="B755" s="320" t="s">
        <v>360</v>
      </c>
      <c r="C755" s="319" t="s">
        <v>16</v>
      </c>
      <c r="D755" s="319">
        <v>38.64</v>
      </c>
      <c r="E755" s="318" t="s">
        <v>1460</v>
      </c>
    </row>
    <row r="756" spans="1:5" s="224" customFormat="1" hidden="1" outlineLevel="2" x14ac:dyDescent="0.25">
      <c r="A756" s="321"/>
      <c r="B756" s="320" t="s">
        <v>1034</v>
      </c>
      <c r="C756" s="319" t="s">
        <v>31</v>
      </c>
      <c r="D756" s="319">
        <v>4.8000000000000001E-4</v>
      </c>
      <c r="E756" s="318" t="s">
        <v>1097</v>
      </c>
    </row>
    <row r="757" spans="1:5" s="224" customFormat="1" hidden="1" outlineLevel="2" x14ac:dyDescent="0.25">
      <c r="A757" s="321"/>
      <c r="B757" s="320" t="s">
        <v>762</v>
      </c>
      <c r="C757" s="319" t="s">
        <v>353</v>
      </c>
      <c r="D757" s="319">
        <v>9.6000000000000002E-2</v>
      </c>
      <c r="E757" s="318" t="s">
        <v>1459</v>
      </c>
    </row>
    <row r="758" spans="1:5" s="224" customFormat="1" ht="24" hidden="1" outlineLevel="2" x14ac:dyDescent="0.25">
      <c r="A758" s="321"/>
      <c r="B758" s="320" t="s">
        <v>989</v>
      </c>
      <c r="C758" s="319" t="s">
        <v>31</v>
      </c>
      <c r="D758" s="319">
        <v>6.2399999999999999E-4</v>
      </c>
      <c r="E758" s="318" t="s">
        <v>1458</v>
      </c>
    </row>
    <row r="759" spans="1:5" s="224" customFormat="1" hidden="1" outlineLevel="2" x14ac:dyDescent="0.25">
      <c r="A759" s="321"/>
      <c r="B759" s="320" t="s">
        <v>987</v>
      </c>
      <c r="C759" s="319" t="s">
        <v>30</v>
      </c>
      <c r="D759" s="319">
        <v>0.624</v>
      </c>
      <c r="E759" s="318" t="s">
        <v>1457</v>
      </c>
    </row>
    <row r="760" spans="1:5" s="224" customFormat="1" hidden="1" outlineLevel="2" x14ac:dyDescent="0.25">
      <c r="A760" s="321"/>
      <c r="B760" s="320" t="s">
        <v>1095</v>
      </c>
      <c r="C760" s="319" t="s">
        <v>357</v>
      </c>
      <c r="D760" s="319">
        <v>48</v>
      </c>
      <c r="E760" s="318" t="s">
        <v>1456</v>
      </c>
    </row>
    <row r="761" spans="1:5" s="224" customFormat="1" hidden="1" outlineLevel="2" x14ac:dyDescent="0.25">
      <c r="A761" s="321"/>
      <c r="B761" s="320" t="s">
        <v>491</v>
      </c>
      <c r="C761" s="319" t="s">
        <v>30</v>
      </c>
      <c r="D761" s="319">
        <v>1.248</v>
      </c>
      <c r="E761" s="318" t="s">
        <v>1455</v>
      </c>
    </row>
    <row r="762" spans="1:5" s="312" customFormat="1" ht="24" hidden="1" outlineLevel="1" collapsed="1" x14ac:dyDescent="0.25">
      <c r="A762" s="317"/>
      <c r="B762" s="316" t="s">
        <v>1032</v>
      </c>
      <c r="C762" s="315" t="s">
        <v>420</v>
      </c>
      <c r="D762" s="314">
        <v>48</v>
      </c>
      <c r="E762" s="313" t="s">
        <v>551</v>
      </c>
    </row>
    <row r="763" spans="1:5" s="195" customFormat="1" ht="15.75" customHeight="1" collapsed="1" x14ac:dyDescent="0.25">
      <c r="A763" s="346" t="s">
        <v>1454</v>
      </c>
      <c r="B763" s="347"/>
      <c r="C763" s="347"/>
      <c r="D763" s="348"/>
      <c r="E763" s="332"/>
    </row>
    <row r="764" spans="1:5" s="322" customFormat="1" x14ac:dyDescent="0.25">
      <c r="A764" s="327" t="s">
        <v>504</v>
      </c>
      <c r="B764" s="326" t="s">
        <v>1144</v>
      </c>
      <c r="C764" s="325" t="s">
        <v>21</v>
      </c>
      <c r="D764" s="324">
        <v>29.87</v>
      </c>
      <c r="E764" s="323" t="s">
        <v>1428</v>
      </c>
    </row>
    <row r="765" spans="1:5" s="224" customFormat="1" hidden="1" outlineLevel="2" x14ac:dyDescent="0.25">
      <c r="A765" s="321"/>
      <c r="B765" s="320" t="s">
        <v>337</v>
      </c>
      <c r="C765" s="319" t="s">
        <v>16</v>
      </c>
      <c r="D765" s="319">
        <v>75.87</v>
      </c>
      <c r="E765" s="318" t="s">
        <v>1453</v>
      </c>
    </row>
    <row r="766" spans="1:5" s="224" customFormat="1" hidden="1" outlineLevel="2" x14ac:dyDescent="0.25">
      <c r="A766" s="321"/>
      <c r="B766" s="320" t="s">
        <v>5</v>
      </c>
      <c r="C766" s="319" t="s">
        <v>31</v>
      </c>
      <c r="D766" s="319">
        <v>0.11948</v>
      </c>
      <c r="E766" s="318" t="s">
        <v>1452</v>
      </c>
    </row>
    <row r="767" spans="1:5" s="322" customFormat="1" collapsed="1" x14ac:dyDescent="0.25">
      <c r="A767" s="327" t="s">
        <v>503</v>
      </c>
      <c r="B767" s="326" t="s">
        <v>971</v>
      </c>
      <c r="C767" s="325" t="s">
        <v>355</v>
      </c>
      <c r="D767" s="324">
        <v>4.32</v>
      </c>
      <c r="E767" s="323" t="s">
        <v>1451</v>
      </c>
    </row>
    <row r="768" spans="1:5" s="224" customFormat="1" hidden="1" outlineLevel="2" x14ac:dyDescent="0.25">
      <c r="A768" s="321"/>
      <c r="B768" s="320" t="s">
        <v>337</v>
      </c>
      <c r="C768" s="319" t="s">
        <v>16</v>
      </c>
      <c r="D768" s="319">
        <v>25.228999999999999</v>
      </c>
      <c r="E768" s="318" t="s">
        <v>1450</v>
      </c>
    </row>
    <row r="769" spans="1:5" s="322" customFormat="1" collapsed="1" x14ac:dyDescent="0.25">
      <c r="A769" s="327" t="s">
        <v>502</v>
      </c>
      <c r="B769" s="326" t="s">
        <v>774</v>
      </c>
      <c r="C769" s="325" t="s">
        <v>355</v>
      </c>
      <c r="D769" s="324">
        <v>1.75</v>
      </c>
      <c r="E769" s="323" t="s">
        <v>1449</v>
      </c>
    </row>
    <row r="770" spans="1:5" s="224" customFormat="1" hidden="1" outlineLevel="2" x14ac:dyDescent="0.25">
      <c r="A770" s="321"/>
      <c r="B770" s="320" t="s">
        <v>696</v>
      </c>
      <c r="C770" s="319" t="s">
        <v>16</v>
      </c>
      <c r="D770" s="319">
        <v>31.308</v>
      </c>
      <c r="E770" s="318" t="s">
        <v>1448</v>
      </c>
    </row>
    <row r="771" spans="1:5" s="224" customFormat="1" hidden="1" outlineLevel="2" x14ac:dyDescent="0.25">
      <c r="A771" s="321"/>
      <c r="B771" s="320" t="s">
        <v>19</v>
      </c>
      <c r="C771" s="319" t="s">
        <v>16</v>
      </c>
      <c r="D771" s="319">
        <v>0.14000000000000001</v>
      </c>
      <c r="E771" s="318" t="s">
        <v>1447</v>
      </c>
    </row>
    <row r="772" spans="1:5" s="224" customFormat="1" ht="24" hidden="1" outlineLevel="2" x14ac:dyDescent="0.25">
      <c r="A772" s="321"/>
      <c r="B772" s="320" t="s">
        <v>17</v>
      </c>
      <c r="C772" s="319" t="s">
        <v>18</v>
      </c>
      <c r="D772" s="319">
        <v>0.14000000000000001</v>
      </c>
      <c r="E772" s="318" t="s">
        <v>1447</v>
      </c>
    </row>
    <row r="773" spans="1:5" s="322" customFormat="1" ht="38.25" collapsed="1" x14ac:dyDescent="0.25">
      <c r="A773" s="327" t="s">
        <v>501</v>
      </c>
      <c r="B773" s="326" t="s">
        <v>968</v>
      </c>
      <c r="C773" s="325" t="s">
        <v>355</v>
      </c>
      <c r="D773" s="324">
        <v>1.85</v>
      </c>
      <c r="E773" s="323" t="s">
        <v>1446</v>
      </c>
    </row>
    <row r="774" spans="1:5" s="224" customFormat="1" hidden="1" outlineLevel="2" x14ac:dyDescent="0.25">
      <c r="A774" s="321"/>
      <c r="B774" s="320" t="s">
        <v>693</v>
      </c>
      <c r="C774" s="319" t="s">
        <v>16</v>
      </c>
      <c r="D774" s="319">
        <v>144.44800000000001</v>
      </c>
      <c r="E774" s="318" t="s">
        <v>1445</v>
      </c>
    </row>
    <row r="775" spans="1:5" s="224" customFormat="1" hidden="1" outlineLevel="2" x14ac:dyDescent="0.25">
      <c r="A775" s="321"/>
      <c r="B775" s="320" t="s">
        <v>19</v>
      </c>
      <c r="C775" s="319" t="s">
        <v>16</v>
      </c>
      <c r="D775" s="319">
        <v>3.996</v>
      </c>
      <c r="E775" s="318" t="s">
        <v>1444</v>
      </c>
    </row>
    <row r="776" spans="1:5" s="224" customFormat="1" hidden="1" outlineLevel="2" x14ac:dyDescent="0.25">
      <c r="A776" s="321"/>
      <c r="B776" s="320" t="s">
        <v>34</v>
      </c>
      <c r="C776" s="319" t="s">
        <v>18</v>
      </c>
      <c r="D776" s="319">
        <v>1.998</v>
      </c>
      <c r="E776" s="318" t="s">
        <v>1443</v>
      </c>
    </row>
    <row r="777" spans="1:5" s="224" customFormat="1" hidden="1" outlineLevel="2" x14ac:dyDescent="0.25">
      <c r="A777" s="321"/>
      <c r="B777" s="320" t="s">
        <v>24</v>
      </c>
      <c r="C777" s="319" t="s">
        <v>18</v>
      </c>
      <c r="D777" s="319">
        <v>1.998</v>
      </c>
      <c r="E777" s="318" t="s">
        <v>1443</v>
      </c>
    </row>
    <row r="778" spans="1:5" s="224" customFormat="1" hidden="1" outlineLevel="2" x14ac:dyDescent="0.25">
      <c r="A778" s="321"/>
      <c r="B778" s="320" t="s">
        <v>966</v>
      </c>
      <c r="C778" s="319" t="s">
        <v>31</v>
      </c>
      <c r="D778" s="319">
        <v>5.6610000000000002E-3</v>
      </c>
      <c r="E778" s="318" t="s">
        <v>1442</v>
      </c>
    </row>
    <row r="779" spans="1:5" s="224" customFormat="1" hidden="1" outlineLevel="2" x14ac:dyDescent="0.25">
      <c r="A779" s="321"/>
      <c r="B779" s="320" t="s">
        <v>964</v>
      </c>
      <c r="C779" s="319" t="s">
        <v>355</v>
      </c>
      <c r="D779" s="319">
        <v>7.548</v>
      </c>
      <c r="E779" s="318" t="s">
        <v>1441</v>
      </c>
    </row>
    <row r="780" spans="1:5" s="224" customFormat="1" ht="24" hidden="1" outlineLevel="2" x14ac:dyDescent="0.25">
      <c r="A780" s="321"/>
      <c r="B780" s="320" t="s">
        <v>769</v>
      </c>
      <c r="C780" s="319" t="s">
        <v>30</v>
      </c>
      <c r="D780" s="319">
        <v>0.57350000000000001</v>
      </c>
      <c r="E780" s="318" t="s">
        <v>1440</v>
      </c>
    </row>
    <row r="781" spans="1:5" s="224" customFormat="1" hidden="1" outlineLevel="2" x14ac:dyDescent="0.25">
      <c r="A781" s="321"/>
      <c r="B781" s="320" t="s">
        <v>962</v>
      </c>
      <c r="C781" s="319" t="s">
        <v>355</v>
      </c>
      <c r="D781" s="319">
        <v>1.887</v>
      </c>
      <c r="E781" s="318" t="s">
        <v>1439</v>
      </c>
    </row>
    <row r="782" spans="1:5" s="312" customFormat="1" hidden="1" outlineLevel="1" collapsed="1" x14ac:dyDescent="0.25">
      <c r="A782" s="317"/>
      <c r="B782" s="316" t="s">
        <v>959</v>
      </c>
      <c r="C782" s="315" t="s">
        <v>357</v>
      </c>
      <c r="D782" s="314">
        <v>175</v>
      </c>
      <c r="E782" s="313" t="s">
        <v>899</v>
      </c>
    </row>
    <row r="783" spans="1:5" s="312" customFormat="1" hidden="1" outlineLevel="1" x14ac:dyDescent="0.25">
      <c r="A783" s="317"/>
      <c r="B783" s="316" t="s">
        <v>779</v>
      </c>
      <c r="C783" s="315" t="s">
        <v>357</v>
      </c>
      <c r="D783" s="314">
        <v>10</v>
      </c>
      <c r="E783" s="313" t="s">
        <v>10</v>
      </c>
    </row>
    <row r="784" spans="1:5" s="322" customFormat="1" collapsed="1" x14ac:dyDescent="0.25">
      <c r="A784" s="327" t="s">
        <v>499</v>
      </c>
      <c r="B784" s="326" t="s">
        <v>835</v>
      </c>
      <c r="C784" s="325" t="s">
        <v>21</v>
      </c>
      <c r="D784" s="324">
        <v>3.28</v>
      </c>
      <c r="E784" s="323" t="s">
        <v>1435</v>
      </c>
    </row>
    <row r="785" spans="1:5" s="224" customFormat="1" hidden="1" outlineLevel="2" x14ac:dyDescent="0.25">
      <c r="A785" s="321"/>
      <c r="B785" s="320" t="s">
        <v>1069</v>
      </c>
      <c r="C785" s="319" t="s">
        <v>16</v>
      </c>
      <c r="D785" s="319">
        <v>53.430999999999997</v>
      </c>
      <c r="E785" s="318" t="s">
        <v>1438</v>
      </c>
    </row>
    <row r="786" spans="1:5" s="224" customFormat="1" hidden="1" outlineLevel="2" x14ac:dyDescent="0.25">
      <c r="A786" s="321"/>
      <c r="B786" s="320" t="s">
        <v>19</v>
      </c>
      <c r="C786" s="319" t="s">
        <v>16</v>
      </c>
      <c r="D786" s="319">
        <v>3.2800000000000003E-2</v>
      </c>
      <c r="E786" s="318" t="s">
        <v>1432</v>
      </c>
    </row>
    <row r="787" spans="1:5" s="224" customFormat="1" ht="24" hidden="1" outlineLevel="2" x14ac:dyDescent="0.25">
      <c r="A787" s="321"/>
      <c r="B787" s="320" t="s">
        <v>17</v>
      </c>
      <c r="C787" s="319" t="s">
        <v>18</v>
      </c>
      <c r="D787" s="319">
        <v>3.2800000000000003E-2</v>
      </c>
      <c r="E787" s="318" t="s">
        <v>1432</v>
      </c>
    </row>
    <row r="788" spans="1:5" s="224" customFormat="1" hidden="1" outlineLevel="2" x14ac:dyDescent="0.25">
      <c r="A788" s="321"/>
      <c r="B788" s="320" t="s">
        <v>832</v>
      </c>
      <c r="C788" s="319" t="s">
        <v>353</v>
      </c>
      <c r="D788" s="319">
        <v>0.65600000000000003</v>
      </c>
      <c r="E788" s="318" t="s">
        <v>1437</v>
      </c>
    </row>
    <row r="789" spans="1:5" s="224" customFormat="1" hidden="1" outlineLevel="2" x14ac:dyDescent="0.25">
      <c r="A789" s="321"/>
      <c r="B789" s="320" t="s">
        <v>830</v>
      </c>
      <c r="C789" s="319" t="s">
        <v>31</v>
      </c>
      <c r="D789" s="319">
        <v>3.2799999999999999E-3</v>
      </c>
      <c r="E789" s="318" t="s">
        <v>1436</v>
      </c>
    </row>
    <row r="790" spans="1:5" s="312" customFormat="1" hidden="1" outlineLevel="1" collapsed="1" x14ac:dyDescent="0.25">
      <c r="A790" s="317"/>
      <c r="B790" s="316" t="s">
        <v>1142</v>
      </c>
      <c r="C790" s="315" t="s">
        <v>435</v>
      </c>
      <c r="D790" s="314">
        <v>328</v>
      </c>
      <c r="E790" s="313" t="s">
        <v>1105</v>
      </c>
    </row>
    <row r="791" spans="1:5" s="322" customFormat="1" collapsed="1" x14ac:dyDescent="0.25">
      <c r="A791" s="327" t="s">
        <v>498</v>
      </c>
      <c r="B791" s="326" t="s">
        <v>1140</v>
      </c>
      <c r="C791" s="325" t="s">
        <v>21</v>
      </c>
      <c r="D791" s="324">
        <v>3.28</v>
      </c>
      <c r="E791" s="323" t="s">
        <v>1435</v>
      </c>
    </row>
    <row r="792" spans="1:5" s="224" customFormat="1" hidden="1" outlineLevel="2" x14ac:dyDescent="0.25">
      <c r="A792" s="321"/>
      <c r="B792" s="320" t="s">
        <v>692</v>
      </c>
      <c r="C792" s="319" t="s">
        <v>16</v>
      </c>
      <c r="D792" s="319">
        <v>12.333</v>
      </c>
      <c r="E792" s="318" t="s">
        <v>1434</v>
      </c>
    </row>
    <row r="793" spans="1:5" s="224" customFormat="1" hidden="1" outlineLevel="2" x14ac:dyDescent="0.25">
      <c r="A793" s="321"/>
      <c r="B793" s="320" t="s">
        <v>19</v>
      </c>
      <c r="C793" s="319" t="s">
        <v>16</v>
      </c>
      <c r="D793" s="319">
        <v>6.5600000000000006E-2</v>
      </c>
      <c r="E793" s="318" t="s">
        <v>1433</v>
      </c>
    </row>
    <row r="794" spans="1:5" s="224" customFormat="1" hidden="1" outlineLevel="2" x14ac:dyDescent="0.25">
      <c r="A794" s="321"/>
      <c r="B794" s="320" t="s">
        <v>34</v>
      </c>
      <c r="C794" s="319" t="s">
        <v>18</v>
      </c>
      <c r="D794" s="319">
        <v>3.2800000000000003E-2</v>
      </c>
      <c r="E794" s="318" t="s">
        <v>1432</v>
      </c>
    </row>
    <row r="795" spans="1:5" s="224" customFormat="1" hidden="1" outlineLevel="2" x14ac:dyDescent="0.25">
      <c r="A795" s="321"/>
      <c r="B795" s="320" t="s">
        <v>24</v>
      </c>
      <c r="C795" s="319" t="s">
        <v>18</v>
      </c>
      <c r="D795" s="319">
        <v>3.2800000000000003E-2</v>
      </c>
      <c r="E795" s="318" t="s">
        <v>1432</v>
      </c>
    </row>
    <row r="796" spans="1:5" s="224" customFormat="1" hidden="1" outlineLevel="2" x14ac:dyDescent="0.25">
      <c r="A796" s="321"/>
      <c r="B796" s="320" t="s">
        <v>822</v>
      </c>
      <c r="C796" s="319" t="s">
        <v>36</v>
      </c>
      <c r="D796" s="319">
        <v>1.804</v>
      </c>
      <c r="E796" s="318" t="s">
        <v>1431</v>
      </c>
    </row>
    <row r="797" spans="1:5" s="224" customFormat="1" hidden="1" outlineLevel="2" x14ac:dyDescent="0.25">
      <c r="A797" s="321"/>
      <c r="B797" s="320" t="s">
        <v>777</v>
      </c>
      <c r="C797" s="319" t="s">
        <v>30</v>
      </c>
      <c r="D797" s="319">
        <v>0.16400000000000001</v>
      </c>
      <c r="E797" s="318" t="s">
        <v>1430</v>
      </c>
    </row>
    <row r="798" spans="1:5" s="224" customFormat="1" ht="24" hidden="1" outlineLevel="2" x14ac:dyDescent="0.25">
      <c r="A798" s="321"/>
      <c r="B798" s="320" t="s">
        <v>769</v>
      </c>
      <c r="C798" s="319" t="s">
        <v>30</v>
      </c>
      <c r="D798" s="319">
        <v>0.52480000000000004</v>
      </c>
      <c r="E798" s="318" t="s">
        <v>1429</v>
      </c>
    </row>
    <row r="799" spans="1:5" s="322" customFormat="1" ht="25.5" collapsed="1" x14ac:dyDescent="0.25">
      <c r="A799" s="327" t="s">
        <v>497</v>
      </c>
      <c r="B799" s="326" t="s">
        <v>1138</v>
      </c>
      <c r="C799" s="325" t="s">
        <v>21</v>
      </c>
      <c r="D799" s="324">
        <v>29.87</v>
      </c>
      <c r="E799" s="323" t="s">
        <v>1428</v>
      </c>
    </row>
    <row r="800" spans="1:5" s="224" customFormat="1" hidden="1" outlineLevel="2" x14ac:dyDescent="0.25">
      <c r="A800" s="321"/>
      <c r="B800" s="320" t="s">
        <v>692</v>
      </c>
      <c r="C800" s="319" t="s">
        <v>16</v>
      </c>
      <c r="D800" s="319">
        <v>492.85500000000002</v>
      </c>
      <c r="E800" s="318" t="s">
        <v>1427</v>
      </c>
    </row>
    <row r="801" spans="1:5" s="224" customFormat="1" hidden="1" outlineLevel="2" x14ac:dyDescent="0.25">
      <c r="A801" s="321"/>
      <c r="B801" s="320" t="s">
        <v>19</v>
      </c>
      <c r="C801" s="319" t="s">
        <v>16</v>
      </c>
      <c r="D801" s="319">
        <v>1.1950000000000001</v>
      </c>
      <c r="E801" s="318" t="s">
        <v>1426</v>
      </c>
    </row>
    <row r="802" spans="1:5" s="224" customFormat="1" hidden="1" outlineLevel="2" x14ac:dyDescent="0.25">
      <c r="A802" s="321"/>
      <c r="B802" s="320" t="s">
        <v>34</v>
      </c>
      <c r="C802" s="319" t="s">
        <v>18</v>
      </c>
      <c r="D802" s="319">
        <v>0.59740000000000004</v>
      </c>
      <c r="E802" s="318" t="s">
        <v>1425</v>
      </c>
    </row>
    <row r="803" spans="1:5" s="224" customFormat="1" hidden="1" outlineLevel="2" x14ac:dyDescent="0.25">
      <c r="A803" s="321"/>
      <c r="B803" s="320" t="s">
        <v>24</v>
      </c>
      <c r="C803" s="319" t="s">
        <v>18</v>
      </c>
      <c r="D803" s="319">
        <v>0.59740000000000004</v>
      </c>
      <c r="E803" s="318" t="s">
        <v>1425</v>
      </c>
    </row>
    <row r="804" spans="1:5" s="224" customFormat="1" hidden="1" outlineLevel="2" x14ac:dyDescent="0.25">
      <c r="A804" s="321"/>
      <c r="B804" s="320" t="s">
        <v>760</v>
      </c>
      <c r="C804" s="319" t="s">
        <v>31</v>
      </c>
      <c r="D804" s="319">
        <v>0.29870000000000002</v>
      </c>
      <c r="E804" s="318" t="s">
        <v>1424</v>
      </c>
    </row>
    <row r="805" spans="1:5" s="224" customFormat="1" hidden="1" outlineLevel="2" x14ac:dyDescent="0.25">
      <c r="A805" s="321"/>
      <c r="B805" s="320" t="s">
        <v>777</v>
      </c>
      <c r="C805" s="319" t="s">
        <v>30</v>
      </c>
      <c r="D805" s="319">
        <v>8.9610000000000003</v>
      </c>
      <c r="E805" s="318" t="s">
        <v>1423</v>
      </c>
    </row>
    <row r="806" spans="1:5" s="224" customFormat="1" hidden="1" outlineLevel="2" x14ac:dyDescent="0.25">
      <c r="A806" s="321"/>
      <c r="B806" s="320" t="s">
        <v>1136</v>
      </c>
      <c r="C806" s="319" t="s">
        <v>30</v>
      </c>
      <c r="D806" s="319">
        <v>15.831</v>
      </c>
      <c r="E806" s="318" t="s">
        <v>1422</v>
      </c>
    </row>
    <row r="807" spans="1:5" s="312" customFormat="1" hidden="1" outlineLevel="1" collapsed="1" x14ac:dyDescent="0.25">
      <c r="A807" s="317"/>
      <c r="B807" s="316" t="s">
        <v>1134</v>
      </c>
      <c r="C807" s="315" t="s">
        <v>776</v>
      </c>
      <c r="D807" s="314">
        <v>3.3149999999999999</v>
      </c>
      <c r="E807" s="313" t="s">
        <v>1421</v>
      </c>
    </row>
    <row r="808" spans="1:5" s="322" customFormat="1" ht="25.5" collapsed="1" x14ac:dyDescent="0.25">
      <c r="A808" s="327" t="s">
        <v>496</v>
      </c>
      <c r="B808" s="326" t="s">
        <v>956</v>
      </c>
      <c r="C808" s="325" t="s">
        <v>355</v>
      </c>
      <c r="D808" s="324">
        <v>1.99</v>
      </c>
      <c r="E808" s="323" t="s">
        <v>1420</v>
      </c>
    </row>
    <row r="809" spans="1:5" s="224" customFormat="1" hidden="1" outlineLevel="2" x14ac:dyDescent="0.25">
      <c r="A809" s="321"/>
      <c r="B809" s="320" t="s">
        <v>693</v>
      </c>
      <c r="C809" s="319" t="s">
        <v>16</v>
      </c>
      <c r="D809" s="319">
        <v>51.262</v>
      </c>
      <c r="E809" s="318" t="s">
        <v>1419</v>
      </c>
    </row>
    <row r="810" spans="1:5" s="224" customFormat="1" hidden="1" outlineLevel="2" x14ac:dyDescent="0.25">
      <c r="A810" s="321"/>
      <c r="B810" s="320" t="s">
        <v>19</v>
      </c>
      <c r="C810" s="319" t="s">
        <v>16</v>
      </c>
      <c r="D810" s="319">
        <v>9.9500000000000005E-2</v>
      </c>
      <c r="E810" s="318" t="s">
        <v>1418</v>
      </c>
    </row>
    <row r="811" spans="1:5" s="224" customFormat="1" hidden="1" outlineLevel="2" x14ac:dyDescent="0.25">
      <c r="A811" s="321"/>
      <c r="B811" s="320" t="s">
        <v>34</v>
      </c>
      <c r="C811" s="319" t="s">
        <v>18</v>
      </c>
      <c r="D811" s="319">
        <v>5.9700000000000003E-2</v>
      </c>
      <c r="E811" s="318" t="s">
        <v>1417</v>
      </c>
    </row>
    <row r="812" spans="1:5" s="224" customFormat="1" hidden="1" outlineLevel="2" x14ac:dyDescent="0.25">
      <c r="A812" s="321"/>
      <c r="B812" s="320" t="s">
        <v>24</v>
      </c>
      <c r="C812" s="319" t="s">
        <v>18</v>
      </c>
      <c r="D812" s="319">
        <v>3.9800000000000002E-2</v>
      </c>
      <c r="E812" s="318" t="s">
        <v>1416</v>
      </c>
    </row>
    <row r="813" spans="1:5" s="224" customFormat="1" hidden="1" outlineLevel="2" x14ac:dyDescent="0.25">
      <c r="A813" s="321"/>
      <c r="B813" s="320" t="s">
        <v>760</v>
      </c>
      <c r="C813" s="319" t="s">
        <v>31</v>
      </c>
      <c r="D813" s="319">
        <v>6.2680000000000001E-3</v>
      </c>
      <c r="E813" s="318" t="s">
        <v>1415</v>
      </c>
    </row>
    <row r="814" spans="1:5" s="224" customFormat="1" hidden="1" outlineLevel="2" x14ac:dyDescent="0.25">
      <c r="A814" s="321"/>
      <c r="B814" s="320" t="s">
        <v>948</v>
      </c>
      <c r="C814" s="319" t="s">
        <v>353</v>
      </c>
      <c r="D814" s="319">
        <v>0.20297999999999999</v>
      </c>
      <c r="E814" s="318" t="s">
        <v>1414</v>
      </c>
    </row>
    <row r="815" spans="1:5" s="312" customFormat="1" hidden="1" outlineLevel="1" collapsed="1" x14ac:dyDescent="0.25">
      <c r="A815" s="317"/>
      <c r="B815" s="316" t="s">
        <v>953</v>
      </c>
      <c r="C815" s="315" t="s">
        <v>436</v>
      </c>
      <c r="D815" s="314">
        <v>19.899999999999999</v>
      </c>
      <c r="E815" s="313" t="s">
        <v>1413</v>
      </c>
    </row>
    <row r="816" spans="1:5" s="322" customFormat="1" ht="25.5" collapsed="1" x14ac:dyDescent="0.25">
      <c r="A816" s="327" t="s">
        <v>495</v>
      </c>
      <c r="B816" s="326" t="s">
        <v>950</v>
      </c>
      <c r="C816" s="325" t="s">
        <v>355</v>
      </c>
      <c r="D816" s="324">
        <v>2.33</v>
      </c>
      <c r="E816" s="323" t="s">
        <v>1404</v>
      </c>
    </row>
    <row r="817" spans="1:5" s="224" customFormat="1" hidden="1" outlineLevel="2" x14ac:dyDescent="0.25">
      <c r="A817" s="321"/>
      <c r="B817" s="320" t="s">
        <v>693</v>
      </c>
      <c r="C817" s="319" t="s">
        <v>16</v>
      </c>
      <c r="D817" s="319">
        <v>71.018000000000001</v>
      </c>
      <c r="E817" s="318" t="s">
        <v>1412</v>
      </c>
    </row>
    <row r="818" spans="1:5" s="224" customFormat="1" hidden="1" outlineLevel="2" x14ac:dyDescent="0.25">
      <c r="A818" s="321"/>
      <c r="B818" s="320" t="s">
        <v>19</v>
      </c>
      <c r="C818" s="319" t="s">
        <v>16</v>
      </c>
      <c r="D818" s="319">
        <v>0.11650000000000001</v>
      </c>
      <c r="E818" s="318" t="s">
        <v>1411</v>
      </c>
    </row>
    <row r="819" spans="1:5" s="224" customFormat="1" hidden="1" outlineLevel="2" x14ac:dyDescent="0.25">
      <c r="A819" s="321"/>
      <c r="B819" s="320" t="s">
        <v>34</v>
      </c>
      <c r="C819" s="319" t="s">
        <v>18</v>
      </c>
      <c r="D819" s="319">
        <v>6.9900000000000004E-2</v>
      </c>
      <c r="E819" s="318" t="s">
        <v>1410</v>
      </c>
    </row>
    <row r="820" spans="1:5" s="224" customFormat="1" hidden="1" outlineLevel="2" x14ac:dyDescent="0.25">
      <c r="A820" s="321"/>
      <c r="B820" s="320" t="s">
        <v>24</v>
      </c>
      <c r="C820" s="319" t="s">
        <v>18</v>
      </c>
      <c r="D820" s="319">
        <v>4.6600000000000003E-2</v>
      </c>
      <c r="E820" s="318" t="s">
        <v>1409</v>
      </c>
    </row>
    <row r="821" spans="1:5" s="224" customFormat="1" hidden="1" outlineLevel="2" x14ac:dyDescent="0.25">
      <c r="A821" s="321"/>
      <c r="B821" s="320" t="s">
        <v>760</v>
      </c>
      <c r="C821" s="319" t="s">
        <v>31</v>
      </c>
      <c r="D821" s="319">
        <v>7.339E-3</v>
      </c>
      <c r="E821" s="318" t="s">
        <v>1408</v>
      </c>
    </row>
    <row r="822" spans="1:5" s="224" customFormat="1" hidden="1" outlineLevel="2" x14ac:dyDescent="0.25">
      <c r="A822" s="321"/>
      <c r="B822" s="320" t="s">
        <v>41</v>
      </c>
      <c r="C822" s="319" t="s">
        <v>30</v>
      </c>
      <c r="D822" s="319">
        <v>3.4950000000000001</v>
      </c>
      <c r="E822" s="318" t="s">
        <v>1407</v>
      </c>
    </row>
    <row r="823" spans="1:5" s="224" customFormat="1" hidden="1" outlineLevel="2" x14ac:dyDescent="0.25">
      <c r="A823" s="321"/>
      <c r="B823" s="320" t="s">
        <v>948</v>
      </c>
      <c r="C823" s="319" t="s">
        <v>353</v>
      </c>
      <c r="D823" s="319">
        <v>0.23766000000000001</v>
      </c>
      <c r="E823" s="318" t="s">
        <v>1406</v>
      </c>
    </row>
    <row r="824" spans="1:5" s="224" customFormat="1" ht="24" hidden="1" outlineLevel="2" x14ac:dyDescent="0.25">
      <c r="A824" s="321"/>
      <c r="B824" s="320" t="s">
        <v>769</v>
      </c>
      <c r="C824" s="319" t="s">
        <v>30</v>
      </c>
      <c r="D824" s="319">
        <v>0.97860000000000003</v>
      </c>
      <c r="E824" s="318" t="s">
        <v>1405</v>
      </c>
    </row>
    <row r="825" spans="1:5" s="312" customFormat="1" hidden="1" outlineLevel="1" collapsed="1" x14ac:dyDescent="0.25">
      <c r="A825" s="317"/>
      <c r="B825" s="316" t="s">
        <v>945</v>
      </c>
      <c r="C825" s="315" t="s">
        <v>355</v>
      </c>
      <c r="D825" s="314">
        <v>2.33</v>
      </c>
      <c r="E825" s="313" t="s">
        <v>1404</v>
      </c>
    </row>
    <row r="826" spans="1:5" s="322" customFormat="1" collapsed="1" x14ac:dyDescent="0.25">
      <c r="A826" s="327" t="s">
        <v>490</v>
      </c>
      <c r="B826" s="326" t="s">
        <v>1132</v>
      </c>
      <c r="C826" s="325" t="s">
        <v>357</v>
      </c>
      <c r="D826" s="324">
        <v>68</v>
      </c>
      <c r="E826" s="323" t="s">
        <v>527</v>
      </c>
    </row>
    <row r="827" spans="1:5" s="224" customFormat="1" hidden="1" outlineLevel="2" x14ac:dyDescent="0.25">
      <c r="A827" s="321"/>
      <c r="B827" s="320" t="s">
        <v>1380</v>
      </c>
      <c r="C827" s="319" t="s">
        <v>16</v>
      </c>
      <c r="D827" s="319">
        <v>34</v>
      </c>
      <c r="E827" s="318" t="s">
        <v>1403</v>
      </c>
    </row>
    <row r="828" spans="1:5" s="224" customFormat="1" hidden="1" outlineLevel="2" x14ac:dyDescent="0.25">
      <c r="A828" s="321"/>
      <c r="B828" s="320" t="s">
        <v>760</v>
      </c>
      <c r="C828" s="319" t="s">
        <v>31</v>
      </c>
      <c r="D828" s="319">
        <v>3.3999999999999998E-3</v>
      </c>
      <c r="E828" s="318" t="s">
        <v>1402</v>
      </c>
    </row>
    <row r="829" spans="1:5" s="224" customFormat="1" ht="24" hidden="1" outlineLevel="2" x14ac:dyDescent="0.25">
      <c r="A829" s="321"/>
      <c r="B829" s="320" t="s">
        <v>1130</v>
      </c>
      <c r="C829" s="319" t="s">
        <v>31</v>
      </c>
      <c r="D829" s="319">
        <v>6.8000000000000005E-4</v>
      </c>
      <c r="E829" s="318" t="s">
        <v>1401</v>
      </c>
    </row>
    <row r="830" spans="1:5" s="224" customFormat="1" hidden="1" outlineLevel="2" x14ac:dyDescent="0.25">
      <c r="A830" s="321"/>
      <c r="B830" s="320" t="s">
        <v>830</v>
      </c>
      <c r="C830" s="319" t="s">
        <v>31</v>
      </c>
      <c r="D830" s="319">
        <v>6.8000000000000005E-4</v>
      </c>
      <c r="E830" s="318" t="s">
        <v>1401</v>
      </c>
    </row>
    <row r="831" spans="1:5" s="312" customFormat="1" hidden="1" outlineLevel="1" collapsed="1" x14ac:dyDescent="0.25">
      <c r="A831" s="317"/>
      <c r="B831" s="316" t="s">
        <v>1128</v>
      </c>
      <c r="C831" s="315" t="s">
        <v>436</v>
      </c>
      <c r="D831" s="314">
        <v>6.8</v>
      </c>
      <c r="E831" s="313" t="s">
        <v>1400</v>
      </c>
    </row>
    <row r="832" spans="1:5" s="312" customFormat="1" hidden="1" outlineLevel="1" x14ac:dyDescent="0.25">
      <c r="A832" s="317"/>
      <c r="B832" s="316" t="s">
        <v>1126</v>
      </c>
      <c r="C832" s="315" t="s">
        <v>357</v>
      </c>
      <c r="D832" s="314">
        <v>432</v>
      </c>
      <c r="E832" s="313" t="s">
        <v>1399</v>
      </c>
    </row>
    <row r="833" spans="1:5" s="195" customFormat="1" ht="15.75" customHeight="1" collapsed="1" x14ac:dyDescent="0.25">
      <c r="A833" s="346" t="s">
        <v>2088</v>
      </c>
      <c r="B833" s="347"/>
      <c r="C833" s="347"/>
      <c r="D833" s="348"/>
      <c r="E833" s="332"/>
    </row>
    <row r="834" spans="1:5" s="322" customFormat="1" x14ac:dyDescent="0.25">
      <c r="A834" s="327" t="s">
        <v>487</v>
      </c>
      <c r="B834" s="326" t="s">
        <v>896</v>
      </c>
      <c r="C834" s="325" t="s">
        <v>357</v>
      </c>
      <c r="D834" s="324">
        <v>35</v>
      </c>
      <c r="E834" s="323" t="s">
        <v>578</v>
      </c>
    </row>
    <row r="835" spans="1:5" s="224" customFormat="1" hidden="1" outlineLevel="2" x14ac:dyDescent="0.25">
      <c r="A835" s="321"/>
      <c r="B835" s="320" t="s">
        <v>693</v>
      </c>
      <c r="C835" s="319" t="s">
        <v>16</v>
      </c>
      <c r="D835" s="319">
        <v>29.4</v>
      </c>
      <c r="E835" s="318" t="s">
        <v>1398</v>
      </c>
    </row>
    <row r="836" spans="1:5" s="224" customFormat="1" hidden="1" outlineLevel="2" x14ac:dyDescent="0.25">
      <c r="A836" s="321"/>
      <c r="B836" s="320" t="s">
        <v>19</v>
      </c>
      <c r="C836" s="319" t="s">
        <v>16</v>
      </c>
      <c r="D836" s="319">
        <v>2.1</v>
      </c>
      <c r="E836" s="318" t="s">
        <v>1397</v>
      </c>
    </row>
    <row r="837" spans="1:5" s="224" customFormat="1" hidden="1" outlineLevel="2" x14ac:dyDescent="0.25">
      <c r="A837" s="321"/>
      <c r="B837" s="320" t="s">
        <v>34</v>
      </c>
      <c r="C837" s="319" t="s">
        <v>18</v>
      </c>
      <c r="D837" s="319">
        <v>1.05</v>
      </c>
      <c r="E837" s="318" t="s">
        <v>1396</v>
      </c>
    </row>
    <row r="838" spans="1:5" s="224" customFormat="1" hidden="1" outlineLevel="2" x14ac:dyDescent="0.25">
      <c r="A838" s="321"/>
      <c r="B838" s="320" t="s">
        <v>24</v>
      </c>
      <c r="C838" s="319" t="s">
        <v>18</v>
      </c>
      <c r="D838" s="319">
        <v>1.05</v>
      </c>
      <c r="E838" s="318" t="s">
        <v>1396</v>
      </c>
    </row>
    <row r="839" spans="1:5" s="224" customFormat="1" hidden="1" outlineLevel="2" x14ac:dyDescent="0.25">
      <c r="A839" s="321"/>
      <c r="B839" s="320" t="s">
        <v>41</v>
      </c>
      <c r="C839" s="319" t="s">
        <v>30</v>
      </c>
      <c r="D839" s="319">
        <v>2.8</v>
      </c>
      <c r="E839" s="318" t="s">
        <v>1395</v>
      </c>
    </row>
    <row r="840" spans="1:5" s="224" customFormat="1" hidden="1" outlineLevel="2" x14ac:dyDescent="0.25">
      <c r="A840" s="321"/>
      <c r="B840" s="320" t="s">
        <v>777</v>
      </c>
      <c r="C840" s="319" t="s">
        <v>30</v>
      </c>
      <c r="D840" s="319">
        <v>1.75</v>
      </c>
      <c r="E840" s="318" t="s">
        <v>1394</v>
      </c>
    </row>
    <row r="841" spans="1:5" s="312" customFormat="1" hidden="1" outlineLevel="1" collapsed="1" x14ac:dyDescent="0.25">
      <c r="A841" s="317"/>
      <c r="B841" s="316" t="s">
        <v>893</v>
      </c>
      <c r="C841" s="315" t="s">
        <v>357</v>
      </c>
      <c r="D841" s="314">
        <v>35</v>
      </c>
      <c r="E841" s="313" t="s">
        <v>578</v>
      </c>
    </row>
    <row r="842" spans="1:5" s="322" customFormat="1" collapsed="1" x14ac:dyDescent="0.25">
      <c r="A842" s="327" t="s">
        <v>486</v>
      </c>
      <c r="B842" s="326" t="s">
        <v>890</v>
      </c>
      <c r="C842" s="325" t="s">
        <v>357</v>
      </c>
      <c r="D842" s="324">
        <v>35</v>
      </c>
      <c r="E842" s="323" t="s">
        <v>578</v>
      </c>
    </row>
    <row r="843" spans="1:5" s="224" customFormat="1" hidden="1" outlineLevel="2" x14ac:dyDescent="0.25">
      <c r="A843" s="321"/>
      <c r="B843" s="320" t="s">
        <v>1088</v>
      </c>
      <c r="C843" s="319" t="s">
        <v>16</v>
      </c>
      <c r="D843" s="319">
        <v>108.85</v>
      </c>
      <c r="E843" s="318" t="s">
        <v>1393</v>
      </c>
    </row>
    <row r="844" spans="1:5" s="312" customFormat="1" hidden="1" outlineLevel="1" collapsed="1" x14ac:dyDescent="0.25">
      <c r="A844" s="317"/>
      <c r="B844" s="316" t="s">
        <v>1124</v>
      </c>
      <c r="C844" s="315" t="s">
        <v>357</v>
      </c>
      <c r="D844" s="314">
        <v>8</v>
      </c>
      <c r="E844" s="313" t="s">
        <v>8</v>
      </c>
    </row>
    <row r="845" spans="1:5" s="312" customFormat="1" hidden="1" outlineLevel="1" x14ac:dyDescent="0.25">
      <c r="A845" s="317"/>
      <c r="B845" s="316" t="s">
        <v>1122</v>
      </c>
      <c r="C845" s="315" t="s">
        <v>357</v>
      </c>
      <c r="D845" s="314">
        <v>27</v>
      </c>
      <c r="E845" s="313" t="s">
        <v>589</v>
      </c>
    </row>
    <row r="846" spans="1:5" s="322" customFormat="1" ht="25.5" collapsed="1" x14ac:dyDescent="0.25">
      <c r="A846" s="327" t="s">
        <v>485</v>
      </c>
      <c r="B846" s="326" t="s">
        <v>885</v>
      </c>
      <c r="C846" s="325" t="s">
        <v>357</v>
      </c>
      <c r="D846" s="324">
        <v>2</v>
      </c>
      <c r="E846" s="323" t="s">
        <v>1087</v>
      </c>
    </row>
    <row r="847" spans="1:5" s="224" customFormat="1" hidden="1" outlineLevel="2" x14ac:dyDescent="0.25">
      <c r="A847" s="321"/>
      <c r="B847" s="320" t="s">
        <v>360</v>
      </c>
      <c r="C847" s="319" t="s">
        <v>16</v>
      </c>
      <c r="D847" s="319">
        <v>12.4</v>
      </c>
      <c r="E847" s="318" t="s">
        <v>1086</v>
      </c>
    </row>
    <row r="848" spans="1:5" s="224" customFormat="1" hidden="1" outlineLevel="2" x14ac:dyDescent="0.25">
      <c r="A848" s="321"/>
      <c r="B848" s="320" t="s">
        <v>19</v>
      </c>
      <c r="C848" s="319" t="s">
        <v>16</v>
      </c>
      <c r="D848" s="319">
        <v>0.5</v>
      </c>
      <c r="E848" s="318" t="s">
        <v>1085</v>
      </c>
    </row>
    <row r="849" spans="1:5" s="224" customFormat="1" hidden="1" outlineLevel="2" x14ac:dyDescent="0.25">
      <c r="A849" s="321"/>
      <c r="B849" s="320" t="s">
        <v>37</v>
      </c>
      <c r="C849" s="319" t="s">
        <v>18</v>
      </c>
      <c r="D849" s="319">
        <v>0.5</v>
      </c>
      <c r="E849" s="318" t="s">
        <v>1085</v>
      </c>
    </row>
    <row r="850" spans="1:5" s="224" customFormat="1" hidden="1" outlineLevel="2" x14ac:dyDescent="0.25">
      <c r="A850" s="321"/>
      <c r="B850" s="320" t="s">
        <v>830</v>
      </c>
      <c r="C850" s="319" t="s">
        <v>31</v>
      </c>
      <c r="D850" s="319">
        <v>2.2000000000000001E-3</v>
      </c>
      <c r="E850" s="318" t="s">
        <v>1084</v>
      </c>
    </row>
    <row r="851" spans="1:5" s="224" customFormat="1" hidden="1" outlineLevel="2" x14ac:dyDescent="0.25">
      <c r="A851" s="321"/>
      <c r="B851" s="320" t="s">
        <v>883</v>
      </c>
      <c r="C851" s="319" t="s">
        <v>776</v>
      </c>
      <c r="D851" s="319">
        <v>1.4E-3</v>
      </c>
      <c r="E851" s="318" t="s">
        <v>1083</v>
      </c>
    </row>
    <row r="852" spans="1:5" s="224" customFormat="1" hidden="1" outlineLevel="2" x14ac:dyDescent="0.25">
      <c r="A852" s="321"/>
      <c r="B852" s="320" t="s">
        <v>848</v>
      </c>
      <c r="C852" s="319" t="s">
        <v>31</v>
      </c>
      <c r="D852" s="319">
        <v>6.0000000000000002E-6</v>
      </c>
      <c r="E852" s="318" t="s">
        <v>1082</v>
      </c>
    </row>
    <row r="853" spans="1:5" s="312" customFormat="1" hidden="1" outlineLevel="1" collapsed="1" x14ac:dyDescent="0.25">
      <c r="A853" s="317"/>
      <c r="B853" s="316" t="s">
        <v>880</v>
      </c>
      <c r="C853" s="315" t="s">
        <v>357</v>
      </c>
      <c r="D853" s="314">
        <v>1</v>
      </c>
      <c r="E853" s="313" t="s">
        <v>0</v>
      </c>
    </row>
    <row r="854" spans="1:5" s="312" customFormat="1" ht="24" hidden="1" outlineLevel="1" x14ac:dyDescent="0.25">
      <c r="A854" s="317"/>
      <c r="B854" s="316" t="s">
        <v>877</v>
      </c>
      <c r="C854" s="315" t="s">
        <v>420</v>
      </c>
      <c r="D854" s="314">
        <v>1</v>
      </c>
      <c r="E854" s="313" t="s">
        <v>0</v>
      </c>
    </row>
    <row r="855" spans="1:5" s="322" customFormat="1" ht="25.5" collapsed="1" x14ac:dyDescent="0.25">
      <c r="A855" s="327" t="s">
        <v>483</v>
      </c>
      <c r="B855" s="326" t="s">
        <v>874</v>
      </c>
      <c r="C855" s="325" t="s">
        <v>357</v>
      </c>
      <c r="D855" s="324">
        <v>1</v>
      </c>
      <c r="E855" s="323" t="s">
        <v>0</v>
      </c>
    </row>
    <row r="856" spans="1:5" s="224" customFormat="1" hidden="1" outlineLevel="2" x14ac:dyDescent="0.25">
      <c r="A856" s="321"/>
      <c r="B856" s="320" t="s">
        <v>339</v>
      </c>
      <c r="C856" s="319" t="s">
        <v>16</v>
      </c>
      <c r="D856" s="319">
        <v>1.03</v>
      </c>
      <c r="E856" s="318" t="s">
        <v>1081</v>
      </c>
    </row>
    <row r="857" spans="1:5" s="224" customFormat="1" hidden="1" outlineLevel="2" x14ac:dyDescent="0.25">
      <c r="A857" s="321"/>
      <c r="B857" s="320" t="s">
        <v>19</v>
      </c>
      <c r="C857" s="319" t="s">
        <v>16</v>
      </c>
      <c r="D857" s="319">
        <v>0.16</v>
      </c>
      <c r="E857" s="318" t="s">
        <v>1080</v>
      </c>
    </row>
    <row r="858" spans="1:5" s="224" customFormat="1" hidden="1" outlineLevel="2" x14ac:dyDescent="0.25">
      <c r="A858" s="321"/>
      <c r="B858" s="320" t="s">
        <v>24</v>
      </c>
      <c r="C858" s="319" t="s">
        <v>18</v>
      </c>
      <c r="D858" s="319">
        <v>0.16</v>
      </c>
      <c r="E858" s="318" t="s">
        <v>1080</v>
      </c>
    </row>
    <row r="859" spans="1:5" s="312" customFormat="1" hidden="1" outlineLevel="1" collapsed="1" x14ac:dyDescent="0.25">
      <c r="A859" s="317"/>
      <c r="B859" s="316" t="s">
        <v>868</v>
      </c>
      <c r="C859" s="315" t="s">
        <v>357</v>
      </c>
      <c r="D859" s="314">
        <v>1</v>
      </c>
      <c r="E859" s="313" t="s">
        <v>0</v>
      </c>
    </row>
    <row r="860" spans="1:5" s="322" customFormat="1" ht="25.5" collapsed="1" x14ac:dyDescent="0.25">
      <c r="A860" s="327" t="s">
        <v>482</v>
      </c>
      <c r="B860" s="326" t="s">
        <v>865</v>
      </c>
      <c r="C860" s="325" t="s">
        <v>357</v>
      </c>
      <c r="D860" s="324">
        <v>1</v>
      </c>
      <c r="E860" s="323" t="s">
        <v>0</v>
      </c>
    </row>
    <row r="861" spans="1:5" s="224" customFormat="1" hidden="1" outlineLevel="2" x14ac:dyDescent="0.25">
      <c r="A861" s="321"/>
      <c r="B861" s="320" t="s">
        <v>1079</v>
      </c>
      <c r="C861" s="319" t="s">
        <v>16</v>
      </c>
      <c r="D861" s="319">
        <v>9.3000000000000007</v>
      </c>
      <c r="E861" s="318" t="s">
        <v>1078</v>
      </c>
    </row>
    <row r="862" spans="1:5" s="224" customFormat="1" hidden="1" outlineLevel="2" x14ac:dyDescent="0.25">
      <c r="A862" s="321"/>
      <c r="B862" s="320" t="s">
        <v>19</v>
      </c>
      <c r="C862" s="319" t="s">
        <v>16</v>
      </c>
      <c r="D862" s="319">
        <v>0.4</v>
      </c>
      <c r="E862" s="318" t="s">
        <v>1075</v>
      </c>
    </row>
    <row r="863" spans="1:5" s="224" customFormat="1" hidden="1" outlineLevel="2" x14ac:dyDescent="0.25">
      <c r="A863" s="321"/>
      <c r="B863" s="320" t="s">
        <v>1077</v>
      </c>
      <c r="C863" s="319" t="s">
        <v>31</v>
      </c>
      <c r="D863" s="319">
        <v>1E-3</v>
      </c>
      <c r="E863" s="318" t="s">
        <v>1076</v>
      </c>
    </row>
    <row r="864" spans="1:5" s="224" customFormat="1" hidden="1" outlineLevel="2" x14ac:dyDescent="0.25">
      <c r="A864" s="321"/>
      <c r="B864" s="320" t="s">
        <v>37</v>
      </c>
      <c r="C864" s="319" t="s">
        <v>18</v>
      </c>
      <c r="D864" s="319">
        <v>0.4</v>
      </c>
      <c r="E864" s="318" t="s">
        <v>1075</v>
      </c>
    </row>
    <row r="865" spans="1:5" s="224" customFormat="1" hidden="1" outlineLevel="2" x14ac:dyDescent="0.25">
      <c r="A865" s="321"/>
      <c r="B865" s="320" t="s">
        <v>760</v>
      </c>
      <c r="C865" s="319" t="s">
        <v>31</v>
      </c>
      <c r="D865" s="319">
        <v>2.9999999999999997E-4</v>
      </c>
      <c r="E865" s="318" t="s">
        <v>1074</v>
      </c>
    </row>
    <row r="866" spans="1:5" s="224" customFormat="1" hidden="1" outlineLevel="2" x14ac:dyDescent="0.25">
      <c r="A866" s="321"/>
      <c r="B866" s="320" t="s">
        <v>41</v>
      </c>
      <c r="C866" s="319" t="s">
        <v>30</v>
      </c>
      <c r="D866" s="319">
        <v>0.3</v>
      </c>
      <c r="E866" s="318" t="s">
        <v>1073</v>
      </c>
    </row>
    <row r="867" spans="1:5" s="224" customFormat="1" ht="24" hidden="1" outlineLevel="2" x14ac:dyDescent="0.25">
      <c r="A867" s="321"/>
      <c r="B867" s="320" t="s">
        <v>862</v>
      </c>
      <c r="C867" s="319" t="s">
        <v>31</v>
      </c>
      <c r="D867" s="319">
        <v>2.0000000000000002E-5</v>
      </c>
      <c r="E867" s="318" t="s">
        <v>1072</v>
      </c>
    </row>
    <row r="868" spans="1:5" s="224" customFormat="1" hidden="1" outlineLevel="2" x14ac:dyDescent="0.25">
      <c r="A868" s="321"/>
      <c r="B868" s="320" t="s">
        <v>860</v>
      </c>
      <c r="C868" s="319" t="s">
        <v>30</v>
      </c>
      <c r="D868" s="319">
        <v>0.03</v>
      </c>
      <c r="E868" s="318" t="s">
        <v>1065</v>
      </c>
    </row>
    <row r="869" spans="1:5" s="224" customFormat="1" ht="24" hidden="1" outlineLevel="2" x14ac:dyDescent="0.25">
      <c r="A869" s="321"/>
      <c r="B869" s="320" t="s">
        <v>858</v>
      </c>
      <c r="C869" s="319" t="s">
        <v>31</v>
      </c>
      <c r="D869" s="319">
        <v>1E-4</v>
      </c>
      <c r="E869" s="318" t="s">
        <v>1066</v>
      </c>
    </row>
    <row r="870" spans="1:5" s="224" customFormat="1" hidden="1" outlineLevel="2" x14ac:dyDescent="0.25">
      <c r="A870" s="321"/>
      <c r="B870" s="320" t="s">
        <v>856</v>
      </c>
      <c r="C870" s="319" t="s">
        <v>30</v>
      </c>
      <c r="D870" s="319">
        <v>0.01</v>
      </c>
      <c r="E870" s="318" t="s">
        <v>1071</v>
      </c>
    </row>
    <row r="871" spans="1:5" s="224" customFormat="1" hidden="1" outlineLevel="2" x14ac:dyDescent="0.25">
      <c r="A871" s="321"/>
      <c r="B871" s="320" t="s">
        <v>854</v>
      </c>
      <c r="C871" s="319" t="s">
        <v>30</v>
      </c>
      <c r="D871" s="319">
        <v>0.02</v>
      </c>
      <c r="E871" s="318" t="s">
        <v>1064</v>
      </c>
    </row>
    <row r="872" spans="1:5" s="224" customFormat="1" hidden="1" outlineLevel="2" x14ac:dyDescent="0.25">
      <c r="A872" s="321"/>
      <c r="B872" s="320" t="s">
        <v>852</v>
      </c>
      <c r="C872" s="319" t="s">
        <v>355</v>
      </c>
      <c r="D872" s="319">
        <v>0.1</v>
      </c>
      <c r="E872" s="318" t="s">
        <v>1062</v>
      </c>
    </row>
    <row r="873" spans="1:5" s="224" customFormat="1" hidden="1" outlineLevel="2" x14ac:dyDescent="0.25">
      <c r="A873" s="321"/>
      <c r="B873" s="320" t="s">
        <v>850</v>
      </c>
      <c r="C873" s="319" t="s">
        <v>355</v>
      </c>
      <c r="D873" s="319">
        <v>0.1</v>
      </c>
      <c r="E873" s="318" t="s">
        <v>1062</v>
      </c>
    </row>
    <row r="874" spans="1:5" s="224" customFormat="1" hidden="1" outlineLevel="2" x14ac:dyDescent="0.25">
      <c r="A874" s="321"/>
      <c r="B874" s="320" t="s">
        <v>848</v>
      </c>
      <c r="C874" s="319" t="s">
        <v>31</v>
      </c>
      <c r="D874" s="319">
        <v>6.0000000000000002E-5</v>
      </c>
      <c r="E874" s="318" t="s">
        <v>1070</v>
      </c>
    </row>
    <row r="875" spans="1:5" s="224" customFormat="1" hidden="1" outlineLevel="2" x14ac:dyDescent="0.25">
      <c r="A875" s="321"/>
      <c r="B875" s="320" t="s">
        <v>846</v>
      </c>
      <c r="C875" s="319" t="s">
        <v>30</v>
      </c>
      <c r="D875" s="319">
        <v>0.08</v>
      </c>
      <c r="E875" s="318" t="s">
        <v>1063</v>
      </c>
    </row>
    <row r="876" spans="1:5" s="224" customFormat="1" ht="24" hidden="1" outlineLevel="2" x14ac:dyDescent="0.25">
      <c r="A876" s="321"/>
      <c r="B876" s="320" t="s">
        <v>844</v>
      </c>
      <c r="C876" s="319" t="s">
        <v>30</v>
      </c>
      <c r="D876" s="319">
        <v>0.02</v>
      </c>
      <c r="E876" s="318" t="s">
        <v>1064</v>
      </c>
    </row>
    <row r="877" spans="1:5" s="312" customFormat="1" hidden="1" outlineLevel="1" collapsed="1" x14ac:dyDescent="0.25">
      <c r="A877" s="317"/>
      <c r="B877" s="316" t="s">
        <v>838</v>
      </c>
      <c r="C877" s="315" t="s">
        <v>357</v>
      </c>
      <c r="D877" s="314">
        <v>1</v>
      </c>
      <c r="E877" s="313" t="s">
        <v>0</v>
      </c>
    </row>
    <row r="878" spans="1:5" s="322" customFormat="1" collapsed="1" x14ac:dyDescent="0.25">
      <c r="A878" s="327" t="s">
        <v>479</v>
      </c>
      <c r="B878" s="326" t="s">
        <v>835</v>
      </c>
      <c r="C878" s="325" t="s">
        <v>21</v>
      </c>
      <c r="D878" s="324">
        <v>32.5</v>
      </c>
      <c r="E878" s="323" t="s">
        <v>1388</v>
      </c>
    </row>
    <row r="879" spans="1:5" s="224" customFormat="1" hidden="1" outlineLevel="2" x14ac:dyDescent="0.25">
      <c r="A879" s="321"/>
      <c r="B879" s="320" t="s">
        <v>1069</v>
      </c>
      <c r="C879" s="319" t="s">
        <v>16</v>
      </c>
      <c r="D879" s="319">
        <v>529.42499999999995</v>
      </c>
      <c r="E879" s="318" t="s">
        <v>1392</v>
      </c>
    </row>
    <row r="880" spans="1:5" s="224" customFormat="1" hidden="1" outlineLevel="2" x14ac:dyDescent="0.25">
      <c r="A880" s="321"/>
      <c r="B880" s="320" t="s">
        <v>19</v>
      </c>
      <c r="C880" s="319" t="s">
        <v>16</v>
      </c>
      <c r="D880" s="319">
        <v>0.32500000000000001</v>
      </c>
      <c r="E880" s="318" t="s">
        <v>1385</v>
      </c>
    </row>
    <row r="881" spans="1:5" s="224" customFormat="1" ht="24" hidden="1" outlineLevel="2" x14ac:dyDescent="0.25">
      <c r="A881" s="321"/>
      <c r="B881" s="320" t="s">
        <v>17</v>
      </c>
      <c r="C881" s="319" t="s">
        <v>18</v>
      </c>
      <c r="D881" s="319">
        <v>0.32500000000000001</v>
      </c>
      <c r="E881" s="318" t="s">
        <v>1385</v>
      </c>
    </row>
    <row r="882" spans="1:5" s="224" customFormat="1" hidden="1" outlineLevel="2" x14ac:dyDescent="0.25">
      <c r="A882" s="321"/>
      <c r="B882" s="320" t="s">
        <v>832</v>
      </c>
      <c r="C882" s="319" t="s">
        <v>353</v>
      </c>
      <c r="D882" s="319">
        <v>6.5</v>
      </c>
      <c r="E882" s="318" t="s">
        <v>1391</v>
      </c>
    </row>
    <row r="883" spans="1:5" s="224" customFormat="1" hidden="1" outlineLevel="2" x14ac:dyDescent="0.25">
      <c r="A883" s="321"/>
      <c r="B883" s="320" t="s">
        <v>830</v>
      </c>
      <c r="C883" s="319" t="s">
        <v>31</v>
      </c>
      <c r="D883" s="319">
        <v>3.2500000000000001E-2</v>
      </c>
      <c r="E883" s="318" t="s">
        <v>1390</v>
      </c>
    </row>
    <row r="884" spans="1:5" s="312" customFormat="1" hidden="1" outlineLevel="1" collapsed="1" x14ac:dyDescent="0.25">
      <c r="A884" s="317"/>
      <c r="B884" s="316" t="s">
        <v>827</v>
      </c>
      <c r="C884" s="315" t="s">
        <v>435</v>
      </c>
      <c r="D884" s="314">
        <v>3250</v>
      </c>
      <c r="E884" s="313" t="s">
        <v>1389</v>
      </c>
    </row>
    <row r="885" spans="1:5" s="322" customFormat="1" collapsed="1" x14ac:dyDescent="0.25">
      <c r="A885" s="327" t="s">
        <v>478</v>
      </c>
      <c r="B885" s="326" t="s">
        <v>824</v>
      </c>
      <c r="C885" s="325" t="s">
        <v>21</v>
      </c>
      <c r="D885" s="324">
        <v>32.5</v>
      </c>
      <c r="E885" s="323" t="s">
        <v>1388</v>
      </c>
    </row>
    <row r="886" spans="1:5" s="224" customFormat="1" hidden="1" outlineLevel="2" x14ac:dyDescent="0.25">
      <c r="A886" s="321"/>
      <c r="B886" s="320" t="s">
        <v>692</v>
      </c>
      <c r="C886" s="319" t="s">
        <v>16</v>
      </c>
      <c r="D886" s="319">
        <v>91.65</v>
      </c>
      <c r="E886" s="318" t="s">
        <v>1387</v>
      </c>
    </row>
    <row r="887" spans="1:5" s="224" customFormat="1" hidden="1" outlineLevel="2" x14ac:dyDescent="0.25">
      <c r="A887" s="321"/>
      <c r="B887" s="320" t="s">
        <v>19</v>
      </c>
      <c r="C887" s="319" t="s">
        <v>16</v>
      </c>
      <c r="D887" s="319">
        <v>0.65</v>
      </c>
      <c r="E887" s="318" t="s">
        <v>1386</v>
      </c>
    </row>
    <row r="888" spans="1:5" s="224" customFormat="1" hidden="1" outlineLevel="2" x14ac:dyDescent="0.25">
      <c r="A888" s="321"/>
      <c r="B888" s="320" t="s">
        <v>34</v>
      </c>
      <c r="C888" s="319" t="s">
        <v>18</v>
      </c>
      <c r="D888" s="319">
        <v>0.32500000000000001</v>
      </c>
      <c r="E888" s="318" t="s">
        <v>1385</v>
      </c>
    </row>
    <row r="889" spans="1:5" s="224" customFormat="1" hidden="1" outlineLevel="2" x14ac:dyDescent="0.25">
      <c r="A889" s="321"/>
      <c r="B889" s="320" t="s">
        <v>24</v>
      </c>
      <c r="C889" s="319" t="s">
        <v>18</v>
      </c>
      <c r="D889" s="319">
        <v>0.32500000000000001</v>
      </c>
      <c r="E889" s="318" t="s">
        <v>1385</v>
      </c>
    </row>
    <row r="890" spans="1:5" s="224" customFormat="1" hidden="1" outlineLevel="2" x14ac:dyDescent="0.25">
      <c r="A890" s="321"/>
      <c r="B890" s="320" t="s">
        <v>822</v>
      </c>
      <c r="C890" s="319" t="s">
        <v>36</v>
      </c>
      <c r="D890" s="319">
        <v>16.25</v>
      </c>
      <c r="E890" s="318" t="s">
        <v>1384</v>
      </c>
    </row>
    <row r="891" spans="1:5" s="224" customFormat="1" hidden="1" outlineLevel="2" x14ac:dyDescent="0.25">
      <c r="A891" s="321"/>
      <c r="B891" s="320" t="s">
        <v>777</v>
      </c>
      <c r="C891" s="319" t="s">
        <v>30</v>
      </c>
      <c r="D891" s="319">
        <v>1.625</v>
      </c>
      <c r="E891" s="318" t="s">
        <v>1383</v>
      </c>
    </row>
    <row r="892" spans="1:5" s="224" customFormat="1" ht="24" hidden="1" outlineLevel="2" x14ac:dyDescent="0.25">
      <c r="A892" s="321"/>
      <c r="B892" s="320" t="s">
        <v>769</v>
      </c>
      <c r="C892" s="319" t="s">
        <v>30</v>
      </c>
      <c r="D892" s="319">
        <v>5.2</v>
      </c>
      <c r="E892" s="318" t="s">
        <v>1382</v>
      </c>
    </row>
    <row r="893" spans="1:5" s="312" customFormat="1" hidden="1" outlineLevel="1" collapsed="1" x14ac:dyDescent="0.25">
      <c r="A893" s="317"/>
      <c r="B893" s="316" t="s">
        <v>819</v>
      </c>
      <c r="C893" s="315" t="s">
        <v>776</v>
      </c>
      <c r="D893" s="314">
        <v>3.25</v>
      </c>
      <c r="E893" s="313" t="s">
        <v>1381</v>
      </c>
    </row>
    <row r="894" spans="1:5" s="195" customFormat="1" ht="15.75" customHeight="1" collapsed="1" x14ac:dyDescent="0.25">
      <c r="A894" s="346" t="s">
        <v>2087</v>
      </c>
      <c r="B894" s="347"/>
      <c r="C894" s="347"/>
      <c r="D894" s="348"/>
      <c r="E894" s="332"/>
    </row>
    <row r="895" spans="1:5" s="322" customFormat="1" x14ac:dyDescent="0.25">
      <c r="A895" s="327" t="s">
        <v>475</v>
      </c>
      <c r="B895" s="326" t="s">
        <v>405</v>
      </c>
      <c r="C895" s="325" t="s">
        <v>31</v>
      </c>
      <c r="D895" s="324">
        <v>28.754000000000001</v>
      </c>
      <c r="E895" s="323" t="s">
        <v>1374</v>
      </c>
    </row>
    <row r="896" spans="1:5" s="224" customFormat="1" hidden="1" outlineLevel="2" x14ac:dyDescent="0.25">
      <c r="A896" s="321"/>
      <c r="B896" s="320" t="s">
        <v>700</v>
      </c>
      <c r="C896" s="319" t="s">
        <v>16</v>
      </c>
      <c r="D896" s="319">
        <v>29.617000000000001</v>
      </c>
      <c r="E896" s="318" t="s">
        <v>1376</v>
      </c>
    </row>
    <row r="897" spans="1:5" s="224" customFormat="1" hidden="1" outlineLevel="2" x14ac:dyDescent="0.25">
      <c r="A897" s="321"/>
      <c r="B897" s="320" t="s">
        <v>400</v>
      </c>
      <c r="C897" s="319" t="s">
        <v>355</v>
      </c>
      <c r="D897" s="319">
        <v>5.7510000000000003</v>
      </c>
      <c r="E897" s="318" t="s">
        <v>1375</v>
      </c>
    </row>
    <row r="898" spans="1:5" s="312" customFormat="1" ht="24" hidden="1" outlineLevel="1" collapsed="1" x14ac:dyDescent="0.25">
      <c r="A898" s="317"/>
      <c r="B898" s="316" t="s">
        <v>39</v>
      </c>
      <c r="C898" s="315" t="s">
        <v>40</v>
      </c>
      <c r="D898" s="314">
        <v>28.754000000000001</v>
      </c>
      <c r="E898" s="313" t="s">
        <v>1374</v>
      </c>
    </row>
    <row r="899" spans="1:5" s="312" customFormat="1" ht="36" hidden="1" outlineLevel="1" x14ac:dyDescent="0.25">
      <c r="A899" s="317"/>
      <c r="B899" s="316" t="s">
        <v>671</v>
      </c>
      <c r="C899" s="315" t="s">
        <v>40</v>
      </c>
      <c r="D899" s="314">
        <v>28.754000000000001</v>
      </c>
      <c r="E899" s="313" t="s">
        <v>1374</v>
      </c>
    </row>
    <row r="900" spans="1:5" s="195" customFormat="1" ht="2.1" customHeight="1" collapsed="1" x14ac:dyDescent="0.25">
      <c r="A900" s="356"/>
      <c r="B900" s="357"/>
      <c r="C900" s="357"/>
      <c r="D900" s="357"/>
      <c r="E900" s="358"/>
    </row>
    <row r="903" spans="1:5" s="195" customFormat="1" x14ac:dyDescent="0.25">
      <c r="B903" s="311" t="s">
        <v>11</v>
      </c>
      <c r="C903" s="353"/>
      <c r="D903" s="353"/>
      <c r="E903" s="310"/>
    </row>
    <row r="905" spans="1:5" s="195" customFormat="1" x14ac:dyDescent="0.25">
      <c r="B905" s="311" t="s">
        <v>11</v>
      </c>
      <c r="C905" s="353"/>
      <c r="D905" s="353"/>
      <c r="E905" s="310"/>
    </row>
    <row r="907" spans="1:5" s="195" customFormat="1" x14ac:dyDescent="0.25">
      <c r="B907" s="311" t="s">
        <v>11</v>
      </c>
      <c r="C907" s="353"/>
      <c r="D907" s="353"/>
      <c r="E907" s="310"/>
    </row>
  </sheetData>
  <mergeCells count="25">
    <mergeCell ref="A763:D763"/>
    <mergeCell ref="A25:D25"/>
    <mergeCell ref="A633:D633"/>
    <mergeCell ref="B19:D19"/>
    <mergeCell ref="B20:D20"/>
    <mergeCell ref="B21:D21"/>
    <mergeCell ref="B22:E22"/>
    <mergeCell ref="C903:D903"/>
    <mergeCell ref="C905:D905"/>
    <mergeCell ref="C907:D907"/>
    <mergeCell ref="A833:D833"/>
    <mergeCell ref="A894:D894"/>
    <mergeCell ref="A900:E900"/>
    <mergeCell ref="A26:D26"/>
    <mergeCell ref="A320:D320"/>
    <mergeCell ref="A398:D398"/>
    <mergeCell ref="A479:D479"/>
    <mergeCell ref="C1:D1"/>
    <mergeCell ref="C7:D7"/>
    <mergeCell ref="A10:D10"/>
    <mergeCell ref="B11:D11"/>
    <mergeCell ref="C12:D12"/>
    <mergeCell ref="B13:D13"/>
    <mergeCell ref="C16:D16"/>
    <mergeCell ref="C14:D14"/>
  </mergeCells>
  <printOptions horizontalCentered="1"/>
  <pageMargins left="0.39" right="0.39" top="0.59" bottom="0.59" header="0.39" footer="0.39"/>
  <pageSetup paperSize="9" scale="92" fitToHeight="10000" orientation="portrait" horizontalDpi="4294967293" verticalDpi="300" r:id="rId1"/>
  <headerFooter>
    <oddHeader>&amp;L&amp;9Программный комплекс АВС (редакция 2021.3)&amp;C&amp;P&amp;R105220</oddHeader>
    <oddFooter>&amp;CСтраниц -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view="pageBreakPreview" zoomScale="112" zoomScaleNormal="100" zoomScaleSheetLayoutView="112" workbookViewId="0">
      <selection activeCell="A7" sqref="A7:I7"/>
    </sheetView>
  </sheetViews>
  <sheetFormatPr defaultRowHeight="12.75" x14ac:dyDescent="0.2"/>
  <cols>
    <col min="1" max="1" width="6.28515625" style="22" customWidth="1"/>
    <col min="2" max="2" width="9.28515625" style="22" customWidth="1"/>
    <col min="3" max="3" width="9.140625" style="22"/>
    <col min="4" max="4" width="8.28515625" style="22" customWidth="1"/>
    <col min="5" max="5" width="14.140625" style="22" customWidth="1"/>
    <col min="6" max="6" width="19.140625" style="22" customWidth="1"/>
    <col min="7" max="7" width="9.140625" style="22"/>
    <col min="8" max="8" width="6.140625" style="22" customWidth="1"/>
    <col min="9" max="9" width="9.28515625" style="22" customWidth="1"/>
    <col min="10" max="16384" width="9.140625" style="21"/>
  </cols>
  <sheetData>
    <row r="1" spans="1:9" ht="20.25" x14ac:dyDescent="0.3">
      <c r="A1" s="364" t="s">
        <v>101</v>
      </c>
      <c r="B1" s="364"/>
      <c r="C1" s="364"/>
      <c r="D1" s="364"/>
      <c r="E1" s="364"/>
      <c r="F1" s="364"/>
      <c r="G1" s="364"/>
      <c r="H1" s="364"/>
      <c r="I1" s="364"/>
    </row>
    <row r="2" spans="1:9" x14ac:dyDescent="0.2">
      <c r="A2" s="365" t="s">
        <v>100</v>
      </c>
      <c r="B2" s="365"/>
      <c r="C2" s="365"/>
      <c r="D2" s="365"/>
      <c r="E2" s="365"/>
      <c r="F2" s="365"/>
      <c r="G2" s="365"/>
      <c r="H2" s="365"/>
      <c r="I2" s="365"/>
    </row>
    <row r="3" spans="1:9" ht="34.5" customHeight="1" x14ac:dyDescent="0.2">
      <c r="A3" s="366" t="s">
        <v>2091</v>
      </c>
      <c r="B3" s="366"/>
      <c r="C3" s="366"/>
      <c r="D3" s="366"/>
      <c r="E3" s="366"/>
      <c r="F3" s="366"/>
      <c r="G3" s="366"/>
      <c r="H3" s="366"/>
      <c r="I3" s="366"/>
    </row>
    <row r="4" spans="1:9" ht="15" x14ac:dyDescent="0.2">
      <c r="A4" s="367" t="s">
        <v>99</v>
      </c>
      <c r="B4" s="367"/>
      <c r="C4" s="367"/>
      <c r="D4" s="367"/>
      <c r="E4" s="367"/>
      <c r="F4" s="367"/>
      <c r="G4" s="367"/>
      <c r="H4" s="367"/>
      <c r="I4" s="367"/>
    </row>
    <row r="5" spans="1:9" ht="25.5" customHeight="1" x14ac:dyDescent="0.2">
      <c r="A5" s="368" t="s">
        <v>98</v>
      </c>
      <c r="B5" s="368"/>
      <c r="C5" s="368"/>
      <c r="D5" s="368"/>
      <c r="E5" s="368"/>
      <c r="F5" s="368"/>
      <c r="G5" s="368"/>
      <c r="H5" s="368"/>
      <c r="I5" s="368"/>
    </row>
    <row r="6" spans="1:9" ht="13.5" hidden="1" customHeight="1" x14ac:dyDescent="0.2">
      <c r="A6" s="369" t="s">
        <v>97</v>
      </c>
      <c r="B6" s="369"/>
      <c r="C6" s="369"/>
      <c r="D6" s="369"/>
      <c r="E6" s="33" t="s">
        <v>96</v>
      </c>
      <c r="F6" s="33"/>
      <c r="G6" s="32"/>
      <c r="H6" s="32"/>
      <c r="I6" s="32"/>
    </row>
    <row r="7" spans="1:9" ht="17.25" customHeight="1" x14ac:dyDescent="0.2">
      <c r="A7" s="370" t="s">
        <v>95</v>
      </c>
      <c r="B7" s="371"/>
      <c r="C7" s="371"/>
      <c r="D7" s="371"/>
      <c r="E7" s="371"/>
      <c r="F7" s="371"/>
      <c r="G7" s="371"/>
      <c r="H7" s="371"/>
      <c r="I7" s="371"/>
    </row>
    <row r="8" spans="1:9" ht="19.5" customHeight="1" x14ac:dyDescent="0.2">
      <c r="A8" s="370" t="s">
        <v>94</v>
      </c>
      <c r="B8" s="370"/>
      <c r="C8" s="370"/>
      <c r="D8" s="370"/>
      <c r="E8" s="370"/>
      <c r="F8" s="370"/>
      <c r="G8" s="370"/>
      <c r="H8" s="370"/>
      <c r="I8" s="370"/>
    </row>
    <row r="9" spans="1:9" ht="19.5" customHeight="1" x14ac:dyDescent="0.2">
      <c r="A9" s="370" t="s">
        <v>93</v>
      </c>
      <c r="B9" s="370"/>
      <c r="C9" s="370"/>
      <c r="D9" s="370"/>
      <c r="E9" s="370"/>
      <c r="F9" s="370"/>
      <c r="G9" s="370"/>
      <c r="H9" s="370"/>
      <c r="I9" s="370"/>
    </row>
    <row r="10" spans="1:9" ht="20.25" customHeight="1" x14ac:dyDescent="0.2">
      <c r="A10" s="370" t="s">
        <v>92</v>
      </c>
      <c r="B10" s="370"/>
      <c r="C10" s="370"/>
      <c r="D10" s="370"/>
      <c r="E10" s="370"/>
      <c r="F10" s="370"/>
      <c r="G10" s="370"/>
      <c r="H10" s="370"/>
      <c r="I10" s="370"/>
    </row>
    <row r="11" spans="1:9" ht="19.5" customHeight="1" x14ac:dyDescent="0.2">
      <c r="A11" s="370" t="s">
        <v>91</v>
      </c>
      <c r="B11" s="370"/>
      <c r="C11" s="370"/>
      <c r="D11" s="370"/>
      <c r="E11" s="370"/>
      <c r="F11" s="370"/>
      <c r="G11" s="370"/>
      <c r="H11" s="370"/>
      <c r="I11" s="370"/>
    </row>
    <row r="12" spans="1:9" ht="20.100000000000001" customHeight="1" x14ac:dyDescent="0.2">
      <c r="A12" s="370" t="s">
        <v>90</v>
      </c>
      <c r="B12" s="370"/>
      <c r="C12" s="370"/>
      <c r="D12" s="370"/>
      <c r="E12" s="370"/>
      <c r="F12" s="370"/>
      <c r="G12" s="370"/>
      <c r="H12" s="370"/>
      <c r="I12" s="370"/>
    </row>
    <row r="13" spans="1:9" ht="20.100000000000001" customHeight="1" x14ac:dyDescent="0.2">
      <c r="A13" s="370" t="s">
        <v>89</v>
      </c>
      <c r="B13" s="370"/>
      <c r="C13" s="370"/>
      <c r="D13" s="370"/>
      <c r="E13" s="370"/>
      <c r="F13" s="370"/>
      <c r="G13" s="370"/>
      <c r="H13" s="370"/>
      <c r="I13" s="370"/>
    </row>
    <row r="14" spans="1:9" ht="20.100000000000001" customHeight="1" x14ac:dyDescent="0.2">
      <c r="A14" s="370" t="s">
        <v>88</v>
      </c>
      <c r="B14" s="370"/>
      <c r="C14" s="370"/>
      <c r="D14" s="370"/>
      <c r="E14" s="370"/>
      <c r="F14" s="370"/>
      <c r="G14" s="370"/>
      <c r="H14" s="370"/>
      <c r="I14" s="370"/>
    </row>
    <row r="15" spans="1:9" ht="33" customHeight="1" x14ac:dyDescent="0.2">
      <c r="A15" s="372" t="s">
        <v>710</v>
      </c>
      <c r="B15" s="372"/>
      <c r="C15" s="372"/>
      <c r="D15" s="372"/>
      <c r="E15" s="372"/>
      <c r="F15" s="372"/>
      <c r="G15" s="372"/>
      <c r="H15" s="372"/>
      <c r="I15" s="372"/>
    </row>
    <row r="16" spans="1:9" ht="18" customHeight="1" x14ac:dyDescent="0.2">
      <c r="A16" s="373" t="s">
        <v>87</v>
      </c>
      <c r="B16" s="373"/>
      <c r="C16" s="373"/>
      <c r="D16" s="373"/>
      <c r="E16" s="373"/>
    </row>
    <row r="17" spans="1:9" x14ac:dyDescent="0.2">
      <c r="A17" s="373" t="s">
        <v>82</v>
      </c>
      <c r="B17" s="373"/>
      <c r="C17" s="374" t="str">
        <f>'ССР (Баз)'!B121</f>
        <v>Приказ Министрой РФ от 19.06.2020г. № 332/пр</v>
      </c>
      <c r="D17" s="374"/>
      <c r="E17" s="374"/>
      <c r="F17" s="374"/>
      <c r="G17" s="374"/>
      <c r="H17" s="374"/>
      <c r="I17" s="374"/>
    </row>
    <row r="18" spans="1:9" x14ac:dyDescent="0.2">
      <c r="A18" s="373" t="s">
        <v>81</v>
      </c>
      <c r="B18" s="373"/>
      <c r="C18" s="31">
        <f>'ССР (Баз)'!K121</f>
        <v>0</v>
      </c>
      <c r="D18" s="28" t="s">
        <v>20</v>
      </c>
      <c r="E18" s="30"/>
    </row>
    <row r="19" spans="1:9" ht="20.25" customHeight="1" x14ac:dyDescent="0.2">
      <c r="A19" s="373" t="s">
        <v>86</v>
      </c>
      <c r="B19" s="373"/>
      <c r="C19" s="373"/>
      <c r="D19" s="373"/>
      <c r="E19" s="373"/>
    </row>
    <row r="20" spans="1:9" x14ac:dyDescent="0.2">
      <c r="A20" s="373" t="s">
        <v>82</v>
      </c>
      <c r="B20" s="373"/>
      <c r="C20" s="374" t="str">
        <f>'ССР (Баз)'!B127</f>
        <v>ГСН 81-05-02-2001 табл. 4 п.  тех.ч. п. 10.1</v>
      </c>
      <c r="D20" s="374"/>
      <c r="E20" s="374"/>
      <c r="F20" s="374"/>
      <c r="G20" s="374"/>
      <c r="H20" s="374"/>
      <c r="I20" s="374"/>
    </row>
    <row r="21" spans="1:9" ht="13.5" customHeight="1" x14ac:dyDescent="0.2">
      <c r="A21" s="373" t="s">
        <v>81</v>
      </c>
      <c r="B21" s="373"/>
      <c r="C21" s="31">
        <f>'ССР (Баз)'!K127</f>
        <v>0</v>
      </c>
      <c r="D21" s="28" t="s">
        <v>20</v>
      </c>
      <c r="E21" s="30"/>
    </row>
    <row r="22" spans="1:9" ht="20.25" hidden="1" customHeight="1" x14ac:dyDescent="0.2">
      <c r="A22" s="373" t="s">
        <v>85</v>
      </c>
      <c r="B22" s="373"/>
      <c r="C22" s="373"/>
      <c r="D22" s="373"/>
      <c r="E22" s="373"/>
    </row>
    <row r="23" spans="1:9" hidden="1" x14ac:dyDescent="0.2">
      <c r="A23" s="373" t="s">
        <v>82</v>
      </c>
      <c r="B23" s="373"/>
      <c r="C23" s="374" t="str">
        <f>'ССР (Баз)'!B133</f>
        <v>Письмо Госстроя России от 15.03.93 г. №463-РБ/7-31</v>
      </c>
      <c r="D23" s="374"/>
      <c r="E23" s="374"/>
      <c r="F23" s="374"/>
      <c r="G23" s="374"/>
      <c r="H23" s="374"/>
      <c r="I23" s="374"/>
    </row>
    <row r="24" spans="1:9" ht="13.5" hidden="1" customHeight="1" x14ac:dyDescent="0.2">
      <c r="A24" s="373" t="s">
        <v>81</v>
      </c>
      <c r="B24" s="373"/>
      <c r="C24" s="31">
        <f>'ССР (Баз)'!K133</f>
        <v>0</v>
      </c>
      <c r="D24" s="28" t="s">
        <v>20</v>
      </c>
      <c r="E24" s="30"/>
    </row>
    <row r="25" spans="1:9" ht="20.25" customHeight="1" x14ac:dyDescent="0.2">
      <c r="A25" s="373" t="s">
        <v>84</v>
      </c>
      <c r="B25" s="373"/>
      <c r="C25" s="373"/>
      <c r="D25" s="373"/>
      <c r="E25" s="373"/>
    </row>
    <row r="26" spans="1:9" x14ac:dyDescent="0.2">
      <c r="A26" s="373" t="s">
        <v>82</v>
      </c>
      <c r="B26" s="373"/>
      <c r="C26" s="374" t="str">
        <f>'ССР (Баз)'!B161</f>
        <v>Приказ Министрой РФ от 04.08.2020г. № 421/пр</v>
      </c>
      <c r="D26" s="374"/>
      <c r="E26" s="374"/>
      <c r="F26" s="374"/>
      <c r="G26" s="374"/>
      <c r="H26" s="374"/>
      <c r="I26" s="374"/>
    </row>
    <row r="27" spans="1:9" ht="13.5" customHeight="1" x14ac:dyDescent="0.2">
      <c r="A27" s="373" t="s">
        <v>81</v>
      </c>
      <c r="B27" s="373"/>
      <c r="C27" s="31">
        <f>'ССР (Баз)'!K161</f>
        <v>2</v>
      </c>
      <c r="D27" s="28" t="s">
        <v>20</v>
      </c>
      <c r="E27" s="30"/>
    </row>
    <row r="28" spans="1:9" ht="20.25" customHeight="1" x14ac:dyDescent="0.2">
      <c r="A28" s="373" t="s">
        <v>83</v>
      </c>
      <c r="B28" s="373"/>
      <c r="C28" s="373"/>
      <c r="D28" s="373"/>
      <c r="E28" s="373"/>
      <c r="F28" s="373"/>
      <c r="G28" s="373"/>
      <c r="H28" s="373"/>
    </row>
    <row r="29" spans="1:9" x14ac:dyDescent="0.2">
      <c r="A29" s="373" t="s">
        <v>82</v>
      </c>
      <c r="B29" s="373"/>
      <c r="C29" s="374" t="str">
        <f>'ССР (Баз)'!B147</f>
        <v>Приказ ФА по строительству и ЖКХ №36 от 15.02.05 г</v>
      </c>
      <c r="D29" s="374"/>
      <c r="E29" s="374"/>
      <c r="F29" s="374"/>
      <c r="G29" s="374"/>
      <c r="H29" s="374"/>
      <c r="I29" s="374"/>
    </row>
    <row r="30" spans="1:9" ht="13.5" customHeight="1" x14ac:dyDescent="0.2">
      <c r="A30" s="373" t="s">
        <v>81</v>
      </c>
      <c r="B30" s="373"/>
      <c r="C30" s="31">
        <f>'ССР (Баз)'!K147</f>
        <v>0</v>
      </c>
      <c r="D30" s="28" t="s">
        <v>20</v>
      </c>
      <c r="E30" s="30"/>
    </row>
    <row r="31" spans="1:9" ht="32.25" customHeight="1" x14ac:dyDescent="0.2">
      <c r="A31" s="370" t="s">
        <v>80</v>
      </c>
      <c r="B31" s="370"/>
      <c r="C31" s="370"/>
      <c r="D31" s="370"/>
      <c r="E31" s="370"/>
      <c r="F31" s="370"/>
      <c r="G31" s="370"/>
      <c r="H31" s="370"/>
      <c r="I31" s="370"/>
    </row>
    <row r="32" spans="1:9" ht="17.100000000000001" customHeight="1" x14ac:dyDescent="0.2">
      <c r="A32" s="370" t="s">
        <v>79</v>
      </c>
      <c r="B32" s="370"/>
      <c r="C32" s="375" t="s">
        <v>78</v>
      </c>
      <c r="D32" s="375"/>
      <c r="E32" s="375"/>
      <c r="F32" s="375"/>
      <c r="G32" s="375"/>
      <c r="H32" s="375"/>
      <c r="I32" s="375"/>
    </row>
    <row r="33" spans="1:10" ht="19.5" customHeight="1" x14ac:dyDescent="0.2">
      <c r="A33" s="370" t="s">
        <v>77</v>
      </c>
      <c r="B33" s="370"/>
      <c r="C33" s="370"/>
      <c r="D33" s="376"/>
      <c r="E33" s="376"/>
      <c r="F33" s="376"/>
      <c r="G33" s="376"/>
      <c r="H33" s="376"/>
      <c r="I33" s="376"/>
    </row>
    <row r="34" spans="1:10" ht="20.25" customHeight="1" x14ac:dyDescent="0.25">
      <c r="A34" s="373" t="s">
        <v>76</v>
      </c>
      <c r="B34" s="373"/>
      <c r="C34" s="373"/>
      <c r="D34" s="373"/>
      <c r="E34" s="373"/>
      <c r="F34" s="373"/>
      <c r="G34" s="377">
        <f>'ССР (Баз)'!I162</f>
        <v>2293.9085999999998</v>
      </c>
      <c r="H34" s="377"/>
      <c r="I34" s="28" t="s">
        <v>70</v>
      </c>
      <c r="J34" s="28"/>
    </row>
    <row r="35" spans="1:10" ht="20.25" customHeight="1" x14ac:dyDescent="0.25">
      <c r="A35" s="28"/>
      <c r="B35" s="28" t="s">
        <v>74</v>
      </c>
      <c r="C35" s="28"/>
      <c r="D35" s="28"/>
      <c r="E35" s="28"/>
      <c r="F35" s="28"/>
      <c r="G35" s="378">
        <f>SUM('ССР (Баз)'!E162:F162)</f>
        <v>2152.3121999999998</v>
      </c>
      <c r="H35" s="378"/>
      <c r="I35" s="28" t="s">
        <v>70</v>
      </c>
      <c r="J35" s="28"/>
    </row>
    <row r="36" spans="1:10" ht="20.25" customHeight="1" x14ac:dyDescent="0.25">
      <c r="A36" s="28"/>
      <c r="B36" s="28" t="s">
        <v>73</v>
      </c>
      <c r="C36" s="28"/>
      <c r="D36" s="28"/>
      <c r="E36" s="28"/>
      <c r="F36" s="28"/>
      <c r="G36" s="378">
        <f>'ССР (Баз)'!G162</f>
        <v>135.7824</v>
      </c>
      <c r="H36" s="378"/>
      <c r="I36" s="28" t="s">
        <v>70</v>
      </c>
      <c r="J36" s="28"/>
    </row>
    <row r="37" spans="1:10" ht="20.25" customHeight="1" x14ac:dyDescent="0.25">
      <c r="A37" s="28"/>
      <c r="B37" s="28" t="s">
        <v>72</v>
      </c>
      <c r="C37" s="28"/>
      <c r="D37" s="28"/>
      <c r="E37" s="28"/>
      <c r="F37" s="28"/>
      <c r="G37" s="378">
        <f>'ССР (Баз)'!H162</f>
        <v>5.8140000000000001</v>
      </c>
      <c r="H37" s="378"/>
      <c r="I37" s="28" t="s">
        <v>70</v>
      </c>
      <c r="J37" s="28"/>
    </row>
    <row r="38" spans="1:10" ht="20.25" customHeight="1" x14ac:dyDescent="0.25">
      <c r="A38" s="28"/>
      <c r="B38" s="28" t="s">
        <v>71</v>
      </c>
      <c r="C38" s="28"/>
      <c r="D38" s="28"/>
      <c r="E38" s="28"/>
      <c r="F38" s="28"/>
      <c r="G38" s="378">
        <f>'ССР (Баз)'!I164</f>
        <v>0</v>
      </c>
      <c r="H38" s="378"/>
      <c r="I38" s="28" t="s">
        <v>70</v>
      </c>
      <c r="J38" s="28"/>
    </row>
    <row r="39" spans="1:10" ht="23.25" customHeight="1" x14ac:dyDescent="0.25">
      <c r="A39" s="28" t="s">
        <v>75</v>
      </c>
      <c r="B39" s="28"/>
      <c r="C39" s="28"/>
      <c r="D39" s="28"/>
      <c r="E39" s="27" t="str">
        <f>'ССР (Тек)'!C163</f>
        <v xml:space="preserve">3 квартал 2021г </v>
      </c>
      <c r="F39" s="28" t="s">
        <v>59</v>
      </c>
      <c r="G39" s="377">
        <f>'ССР (Тек)'!I166</f>
        <v>24009.055919999999</v>
      </c>
      <c r="H39" s="377"/>
      <c r="I39" s="28" t="s">
        <v>70</v>
      </c>
      <c r="J39" s="28"/>
    </row>
    <row r="40" spans="1:10" ht="20.25" customHeight="1" x14ac:dyDescent="0.25">
      <c r="A40" s="28"/>
      <c r="B40" s="28" t="s">
        <v>74</v>
      </c>
      <c r="C40" s="28"/>
      <c r="D40" s="28"/>
      <c r="E40" s="28"/>
      <c r="F40" s="28"/>
      <c r="G40" s="378">
        <f>'ССР (Тек)'!E166+'ССР (Тек)'!F166</f>
        <v>23257.113840000002</v>
      </c>
      <c r="H40" s="378"/>
      <c r="I40" s="28" t="s">
        <v>70</v>
      </c>
      <c r="J40" s="28"/>
    </row>
    <row r="41" spans="1:10" ht="20.25" customHeight="1" x14ac:dyDescent="0.25">
      <c r="A41" s="28"/>
      <c r="B41" s="28" t="s">
        <v>73</v>
      </c>
      <c r="C41" s="28"/>
      <c r="D41" s="28"/>
      <c r="E41" s="28"/>
      <c r="F41" s="28"/>
      <c r="G41" s="378">
        <f>'ССР (Тек)'!G166</f>
        <v>716.92128000000002</v>
      </c>
      <c r="H41" s="378"/>
      <c r="I41" s="28" t="s">
        <v>70</v>
      </c>
      <c r="J41" s="28"/>
    </row>
    <row r="42" spans="1:10" ht="20.25" customHeight="1" x14ac:dyDescent="0.25">
      <c r="A42" s="28"/>
      <c r="B42" s="28" t="s">
        <v>72</v>
      </c>
      <c r="C42" s="28"/>
      <c r="D42" s="28"/>
      <c r="E42" s="28"/>
      <c r="F42" s="28"/>
      <c r="G42" s="378">
        <f>'ССР (Тек)'!H166</f>
        <v>35.020800000000001</v>
      </c>
      <c r="H42" s="378"/>
      <c r="I42" s="28" t="s">
        <v>70</v>
      </c>
      <c r="J42" s="28"/>
    </row>
    <row r="43" spans="1:10" ht="20.25" customHeight="1" x14ac:dyDescent="0.25">
      <c r="A43" s="28"/>
      <c r="B43" s="28" t="s">
        <v>71</v>
      </c>
      <c r="C43" s="28"/>
      <c r="D43" s="28"/>
      <c r="E43" s="28"/>
      <c r="F43" s="28"/>
      <c r="G43" s="378">
        <f>'ССР (Тек)'!I168</f>
        <v>0</v>
      </c>
      <c r="H43" s="378"/>
      <c r="I43" s="28" t="s">
        <v>70</v>
      </c>
      <c r="J43" s="28"/>
    </row>
    <row r="44" spans="1:10" s="22" customFormat="1" ht="23.25" hidden="1" customHeight="1" x14ac:dyDescent="0.2">
      <c r="A44" s="373" t="s">
        <v>69</v>
      </c>
      <c r="B44" s="373"/>
      <c r="C44" s="28"/>
      <c r="J44" s="21"/>
    </row>
    <row r="45" spans="1:10" s="22" customFormat="1" ht="15" hidden="1" x14ac:dyDescent="0.2">
      <c r="A45" s="379" t="s">
        <v>68</v>
      </c>
      <c r="B45" s="380"/>
      <c r="C45" s="380"/>
      <c r="F45" s="381">
        <v>0</v>
      </c>
      <c r="G45" s="381"/>
      <c r="H45" s="22" t="s">
        <v>67</v>
      </c>
      <c r="J45" s="21"/>
    </row>
    <row r="46" spans="1:10" s="22" customFormat="1" ht="15" hidden="1" x14ac:dyDescent="0.2">
      <c r="A46" s="29" t="s">
        <v>66</v>
      </c>
      <c r="B46" s="29"/>
      <c r="C46" s="29"/>
      <c r="D46" s="29"/>
      <c r="E46" s="29"/>
      <c r="F46" s="382">
        <v>0</v>
      </c>
      <c r="G46" s="382"/>
      <c r="H46" s="22" t="s">
        <v>64</v>
      </c>
      <c r="J46" s="21"/>
    </row>
    <row r="47" spans="1:10" s="22" customFormat="1" ht="15" hidden="1" x14ac:dyDescent="0.2">
      <c r="A47" s="379" t="s">
        <v>65</v>
      </c>
      <c r="B47" s="380"/>
      <c r="C47" s="380"/>
      <c r="F47" s="382">
        <v>0</v>
      </c>
      <c r="G47" s="382"/>
      <c r="H47" s="22" t="s">
        <v>64</v>
      </c>
      <c r="J47" s="21"/>
    </row>
    <row r="48" spans="1:10" s="22" customFormat="1" hidden="1" x14ac:dyDescent="0.2">
      <c r="A48" s="379" t="s">
        <v>63</v>
      </c>
      <c r="B48" s="380"/>
      <c r="C48" s="380"/>
      <c r="F48" s="382">
        <v>0</v>
      </c>
      <c r="G48" s="382"/>
      <c r="H48" s="22" t="s">
        <v>62</v>
      </c>
      <c r="J48" s="21"/>
    </row>
    <row r="49" spans="1:10" s="22" customFormat="1" hidden="1" x14ac:dyDescent="0.2">
      <c r="A49" s="379"/>
      <c r="B49" s="380"/>
      <c r="C49" s="380"/>
      <c r="F49" s="383"/>
      <c r="G49" s="383"/>
      <c r="J49" s="21"/>
    </row>
    <row r="50" spans="1:10" s="22" customFormat="1" ht="23.25" hidden="1" customHeight="1" x14ac:dyDescent="0.2">
      <c r="A50" s="373" t="s">
        <v>61</v>
      </c>
      <c r="B50" s="373"/>
      <c r="C50" s="373"/>
      <c r="D50" s="373"/>
      <c r="E50" s="373"/>
      <c r="F50" s="26"/>
      <c r="G50" s="26"/>
      <c r="J50" s="21"/>
    </row>
    <row r="51" spans="1:10" s="22" customFormat="1" ht="15" hidden="1" x14ac:dyDescent="0.2">
      <c r="A51" s="379" t="s">
        <v>58</v>
      </c>
      <c r="B51" s="380"/>
      <c r="C51" s="380"/>
      <c r="F51" s="384" t="e">
        <f>(G34-G38)/F45</f>
        <v>#DIV/0!</v>
      </c>
      <c r="G51" s="384"/>
      <c r="H51" s="22" t="s">
        <v>55</v>
      </c>
      <c r="J51" s="21"/>
    </row>
    <row r="52" spans="1:10" s="22" customFormat="1" ht="15" hidden="1" x14ac:dyDescent="0.2">
      <c r="A52" s="379" t="s">
        <v>57</v>
      </c>
      <c r="B52" s="380"/>
      <c r="C52" s="380"/>
      <c r="F52" s="385" t="e">
        <f>(G34-G38)/F47</f>
        <v>#DIV/0!</v>
      </c>
      <c r="G52" s="385"/>
      <c r="H52" s="22" t="s">
        <v>55</v>
      </c>
      <c r="J52" s="21"/>
    </row>
    <row r="53" spans="1:10" s="22" customFormat="1" hidden="1" x14ac:dyDescent="0.2">
      <c r="A53" s="379" t="s">
        <v>56</v>
      </c>
      <c r="B53" s="379"/>
      <c r="C53" s="379"/>
      <c r="D53" s="379"/>
      <c r="F53" s="385" t="e">
        <f>(G34-G38)/F48</f>
        <v>#DIV/0!</v>
      </c>
      <c r="G53" s="385"/>
      <c r="H53" s="22" t="s">
        <v>55</v>
      </c>
      <c r="J53" s="21"/>
    </row>
    <row r="54" spans="1:10" s="22" customFormat="1" hidden="1" x14ac:dyDescent="0.2">
      <c r="A54" s="379"/>
      <c r="B54" s="379"/>
      <c r="C54" s="379"/>
      <c r="D54" s="379"/>
      <c r="F54" s="385"/>
      <c r="G54" s="385"/>
      <c r="J54" s="21"/>
    </row>
    <row r="55" spans="1:10" s="22" customFormat="1" ht="23.25" hidden="1" customHeight="1" x14ac:dyDescent="0.25">
      <c r="A55" s="28" t="s">
        <v>60</v>
      </c>
      <c r="B55" s="28"/>
      <c r="C55" s="28"/>
      <c r="D55" s="28"/>
      <c r="E55" s="27" t="str">
        <f>'ССР (Баз)'!C166</f>
        <v>3 квартал 2020  г.</v>
      </c>
      <c r="F55" s="26" t="s">
        <v>59</v>
      </c>
      <c r="G55" s="26"/>
      <c r="J55" s="21"/>
    </row>
    <row r="56" spans="1:10" s="22" customFormat="1" ht="15" hidden="1" x14ac:dyDescent="0.2">
      <c r="A56" s="379" t="s">
        <v>58</v>
      </c>
      <c r="B56" s="380"/>
      <c r="C56" s="380"/>
      <c r="F56" s="384" t="e">
        <f>(G39-G43)/F45</f>
        <v>#DIV/0!</v>
      </c>
      <c r="G56" s="384"/>
      <c r="H56" s="22" t="s">
        <v>55</v>
      </c>
      <c r="J56" s="21"/>
    </row>
    <row r="57" spans="1:10" s="22" customFormat="1" ht="15" hidden="1" x14ac:dyDescent="0.2">
      <c r="A57" s="379" t="s">
        <v>57</v>
      </c>
      <c r="B57" s="380"/>
      <c r="C57" s="380"/>
      <c r="F57" s="385" t="e">
        <f>(G39-G43)/F47</f>
        <v>#DIV/0!</v>
      </c>
      <c r="G57" s="385"/>
      <c r="H57" s="22" t="s">
        <v>55</v>
      </c>
      <c r="J57" s="21"/>
    </row>
    <row r="58" spans="1:10" s="22" customFormat="1" hidden="1" x14ac:dyDescent="0.2">
      <c r="A58" s="379" t="s">
        <v>56</v>
      </c>
      <c r="B58" s="379"/>
      <c r="C58" s="379"/>
      <c r="D58" s="379"/>
      <c r="F58" s="385" t="e">
        <f>(G34-G38)/F48</f>
        <v>#DIV/0!</v>
      </c>
      <c r="G58" s="385"/>
      <c r="H58" s="22" t="s">
        <v>55</v>
      </c>
      <c r="J58" s="21"/>
    </row>
    <row r="59" spans="1:10" s="22" customFormat="1" hidden="1" x14ac:dyDescent="0.2">
      <c r="A59" s="379"/>
      <c r="B59" s="379"/>
      <c r="C59" s="379"/>
      <c r="D59" s="379"/>
      <c r="F59" s="385"/>
      <c r="G59" s="385"/>
      <c r="J59" s="21"/>
    </row>
    <row r="60" spans="1:10" s="22" customFormat="1" x14ac:dyDescent="0.2">
      <c r="A60" s="25"/>
      <c r="B60" s="25"/>
      <c r="C60" s="25"/>
      <c r="D60" s="25"/>
      <c r="J60" s="21"/>
    </row>
    <row r="61" spans="1:10" s="22" customFormat="1" x14ac:dyDescent="0.2">
      <c r="B61" s="22" t="s">
        <v>11</v>
      </c>
      <c r="E61" s="342"/>
      <c r="J61" s="21"/>
    </row>
    <row r="63" spans="1:10" s="22" customFormat="1" x14ac:dyDescent="0.2">
      <c r="A63" s="22" t="s">
        <v>54</v>
      </c>
      <c r="B63" s="22" t="s">
        <v>53</v>
      </c>
      <c r="C63" s="24" t="s">
        <v>52</v>
      </c>
      <c r="J63" s="21"/>
    </row>
    <row r="65" spans="1:10" s="22" customFormat="1" x14ac:dyDescent="0.2">
      <c r="A65" s="23"/>
      <c r="J65" s="21"/>
    </row>
  </sheetData>
  <mergeCells count="78">
    <mergeCell ref="A58:D58"/>
    <mergeCell ref="F58:G58"/>
    <mergeCell ref="A59:D59"/>
    <mergeCell ref="F59:G59"/>
    <mergeCell ref="A54:D54"/>
    <mergeCell ref="F54:G54"/>
    <mergeCell ref="A56:C56"/>
    <mergeCell ref="F56:G56"/>
    <mergeCell ref="A57:C57"/>
    <mergeCell ref="F57:G57"/>
    <mergeCell ref="A51:C51"/>
    <mergeCell ref="F51:G51"/>
    <mergeCell ref="A52:C52"/>
    <mergeCell ref="F52:G52"/>
    <mergeCell ref="A53:D53"/>
    <mergeCell ref="F53:G53"/>
    <mergeCell ref="A48:C48"/>
    <mergeCell ref="F48:G48"/>
    <mergeCell ref="A49:C49"/>
    <mergeCell ref="F49:G49"/>
    <mergeCell ref="A50:E50"/>
    <mergeCell ref="A45:C45"/>
    <mergeCell ref="F45:G45"/>
    <mergeCell ref="F46:G46"/>
    <mergeCell ref="A47:C47"/>
    <mergeCell ref="F47:G47"/>
    <mergeCell ref="G40:H40"/>
    <mergeCell ref="G41:H41"/>
    <mergeCell ref="G42:H42"/>
    <mergeCell ref="G43:H43"/>
    <mergeCell ref="A44:B44"/>
    <mergeCell ref="G35:H35"/>
    <mergeCell ref="G36:H36"/>
    <mergeCell ref="G37:H37"/>
    <mergeCell ref="G38:H38"/>
    <mergeCell ref="G39:H39"/>
    <mergeCell ref="A32:B32"/>
    <mergeCell ref="C32:I32"/>
    <mergeCell ref="A33:C33"/>
    <mergeCell ref="D33:I33"/>
    <mergeCell ref="A34:F34"/>
    <mergeCell ref="G34:H34"/>
    <mergeCell ref="A28:H28"/>
    <mergeCell ref="A29:B29"/>
    <mergeCell ref="C29:I29"/>
    <mergeCell ref="A30:B30"/>
    <mergeCell ref="A31:I31"/>
    <mergeCell ref="A24:B24"/>
    <mergeCell ref="A25:E25"/>
    <mergeCell ref="A26:B26"/>
    <mergeCell ref="C26:I26"/>
    <mergeCell ref="A27:B27"/>
    <mergeCell ref="A20:B20"/>
    <mergeCell ref="C20:I20"/>
    <mergeCell ref="A21:B21"/>
    <mergeCell ref="A22:E22"/>
    <mergeCell ref="A23:B23"/>
    <mergeCell ref="C23:I23"/>
    <mergeCell ref="A16:E16"/>
    <mergeCell ref="A17:B17"/>
    <mergeCell ref="C17:I17"/>
    <mergeCell ref="A18:B18"/>
    <mergeCell ref="A19:E19"/>
    <mergeCell ref="A11:I11"/>
    <mergeCell ref="A12:I12"/>
    <mergeCell ref="A13:I13"/>
    <mergeCell ref="A14:I14"/>
    <mergeCell ref="A15:I15"/>
    <mergeCell ref="A6:D6"/>
    <mergeCell ref="A7:I7"/>
    <mergeCell ref="A8:I8"/>
    <mergeCell ref="A9:I9"/>
    <mergeCell ref="A10:I10"/>
    <mergeCell ref="A1:I1"/>
    <mergeCell ref="A2:I2"/>
    <mergeCell ref="A3:I3"/>
    <mergeCell ref="A4:I4"/>
    <mergeCell ref="A5:I5"/>
  </mergeCells>
  <printOptions horizontalCentered="1"/>
  <pageMargins left="0.59055118110236227" right="0.19685039370078741" top="0.59055118110236227" bottom="0.59055118110236227" header="0.19685039370078741" footer="0.19685039370078741"/>
  <pageSetup paperSize="9" scale="87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76"/>
  <sheetViews>
    <sheetView view="pageBreakPreview" zoomScale="148" zoomScaleNormal="148" zoomScaleSheetLayoutView="148" workbookViewId="0">
      <selection activeCell="C179" sqref="C179"/>
    </sheetView>
  </sheetViews>
  <sheetFormatPr defaultRowHeight="12.75" x14ac:dyDescent="0.2"/>
  <cols>
    <col min="1" max="1" width="4.42578125" style="30" customWidth="1"/>
    <col min="2" max="2" width="10.5703125" style="30" customWidth="1"/>
    <col min="3" max="3" width="21.5703125" style="28" customWidth="1"/>
    <col min="4" max="4" width="6.28515625" style="36" customWidth="1"/>
    <col min="5" max="5" width="10.85546875" style="30" customWidth="1"/>
    <col min="6" max="6" width="10" style="30" customWidth="1"/>
    <col min="7" max="7" width="11.7109375" style="30" customWidth="1"/>
    <col min="8" max="8" width="9.140625" style="30"/>
    <col min="9" max="9" width="11.28515625" style="30" customWidth="1"/>
    <col min="10" max="10" width="11" style="21" hidden="1" customWidth="1"/>
    <col min="11" max="11" width="9.140625" style="35" hidden="1" customWidth="1"/>
    <col min="12" max="12" width="10.140625" style="34" hidden="1" customWidth="1"/>
    <col min="13" max="13" width="8.140625" style="21" hidden="1" customWidth="1"/>
    <col min="14" max="14" width="9" style="21" hidden="1" customWidth="1"/>
    <col min="15" max="15" width="11" style="21" customWidth="1"/>
    <col min="16" max="16" width="11.7109375" style="21" customWidth="1"/>
    <col min="17" max="17" width="14" style="21" customWidth="1"/>
    <col min="18" max="18" width="15.140625" style="21" customWidth="1"/>
    <col min="19" max="19" width="11.5703125" style="21" customWidth="1"/>
    <col min="20" max="20" width="10.5703125" style="21" customWidth="1"/>
    <col min="21" max="21" width="14" style="21" customWidth="1"/>
    <col min="22" max="22" width="11.140625" style="21" customWidth="1"/>
    <col min="23" max="23" width="12" style="21" customWidth="1"/>
    <col min="24" max="24" width="14.28515625" style="21" customWidth="1"/>
    <col min="25" max="25" width="14.5703125" style="21" customWidth="1"/>
    <col min="26" max="26" width="12.7109375" style="21" customWidth="1"/>
    <col min="27" max="27" width="13.7109375" style="21" customWidth="1"/>
    <col min="28" max="28" width="13.42578125" style="21" customWidth="1"/>
    <col min="29" max="29" width="14.42578125" style="21" customWidth="1"/>
    <col min="30" max="30" width="15" style="21" customWidth="1"/>
    <col min="31" max="31" width="15.85546875" style="21" customWidth="1"/>
    <col min="32" max="32" width="16.140625" style="21" customWidth="1"/>
    <col min="33" max="33" width="16.42578125" style="21" customWidth="1"/>
    <col min="34" max="34" width="15.7109375" style="21" customWidth="1"/>
    <col min="35" max="35" width="15" style="21" customWidth="1"/>
    <col min="36" max="36" width="17.140625" style="21" customWidth="1"/>
    <col min="37" max="37" width="16.28515625" style="21" customWidth="1"/>
    <col min="38" max="38" width="15.28515625" style="21" customWidth="1"/>
    <col min="39" max="39" width="18.140625" style="21" customWidth="1"/>
    <col min="40" max="40" width="16.85546875" style="21" customWidth="1"/>
    <col min="41" max="41" width="16.7109375" style="21" customWidth="1"/>
    <col min="42" max="42" width="17.7109375" style="21" customWidth="1"/>
    <col min="43" max="43" width="18" style="21" customWidth="1"/>
    <col min="44" max="44" width="18.140625" style="21" customWidth="1"/>
    <col min="45" max="45" width="17.5703125" style="21" customWidth="1"/>
    <col min="46" max="46" width="13.28515625" style="21" customWidth="1"/>
    <col min="47" max="47" width="13" style="21" customWidth="1"/>
    <col min="48" max="16384" width="9.140625" style="21"/>
  </cols>
  <sheetData>
    <row r="1" spans="1:12" ht="13.5" x14ac:dyDescent="0.25">
      <c r="H1" s="386" t="s">
        <v>305</v>
      </c>
      <c r="I1" s="387"/>
    </row>
    <row r="2" spans="1:12" ht="13.5" x14ac:dyDescent="0.25">
      <c r="H2" s="386" t="s">
        <v>304</v>
      </c>
      <c r="I2" s="386"/>
    </row>
    <row r="3" spans="1:12" ht="13.5" x14ac:dyDescent="0.25">
      <c r="H3" s="386" t="s">
        <v>303</v>
      </c>
      <c r="I3" s="386"/>
    </row>
    <row r="4" spans="1:12" ht="13.5" x14ac:dyDescent="0.25">
      <c r="A4" s="388" t="s">
        <v>302</v>
      </c>
      <c r="B4" s="388"/>
      <c r="C4" s="389"/>
      <c r="D4" s="389"/>
      <c r="E4" s="389"/>
      <c r="F4" s="389"/>
      <c r="G4" s="389"/>
      <c r="H4" s="389"/>
      <c r="I4" s="389"/>
    </row>
    <row r="5" spans="1:12" ht="15.75" x14ac:dyDescent="0.2">
      <c r="C5" s="390" t="s">
        <v>301</v>
      </c>
      <c r="D5" s="390"/>
      <c r="E5" s="390"/>
      <c r="F5" s="390"/>
      <c r="G5" s="390"/>
      <c r="H5" s="390"/>
      <c r="I5" s="390"/>
    </row>
    <row r="6" spans="1:12" ht="13.5" x14ac:dyDescent="0.25">
      <c r="A6" s="388" t="s">
        <v>300</v>
      </c>
      <c r="B6" s="388"/>
      <c r="C6" s="388" t="s">
        <v>299</v>
      </c>
      <c r="D6" s="388"/>
      <c r="E6" s="388"/>
      <c r="F6" s="388"/>
      <c r="G6" s="388"/>
      <c r="H6" s="388"/>
      <c r="I6" s="388"/>
    </row>
    <row r="7" spans="1:12" ht="13.5" x14ac:dyDescent="0.25">
      <c r="A7" s="388" t="s">
        <v>298</v>
      </c>
      <c r="B7" s="388"/>
    </row>
    <row r="8" spans="1:12" ht="13.5" x14ac:dyDescent="0.25">
      <c r="A8" s="391" t="s">
        <v>297</v>
      </c>
      <c r="B8" s="391"/>
      <c r="C8" s="168"/>
      <c r="D8" s="167"/>
      <c r="G8" s="166"/>
    </row>
    <row r="9" spans="1:12" ht="13.5" x14ac:dyDescent="0.25">
      <c r="A9" s="391" t="s">
        <v>296</v>
      </c>
      <c r="B9" s="391"/>
      <c r="C9" s="175"/>
      <c r="D9" s="173"/>
      <c r="E9" s="391" t="s">
        <v>55</v>
      </c>
      <c r="F9" s="391"/>
      <c r="G9" s="166"/>
    </row>
    <row r="10" spans="1:12" ht="13.5" x14ac:dyDescent="0.25">
      <c r="A10" s="391" t="s">
        <v>295</v>
      </c>
      <c r="B10" s="391"/>
      <c r="C10" s="168"/>
      <c r="D10" s="167"/>
      <c r="E10" s="166"/>
      <c r="F10" s="166"/>
      <c r="G10" s="166"/>
    </row>
    <row r="11" spans="1:12" ht="13.5" x14ac:dyDescent="0.25">
      <c r="A11" s="391" t="s">
        <v>294</v>
      </c>
      <c r="B11" s="391"/>
      <c r="C11" s="175"/>
      <c r="D11" s="173"/>
      <c r="E11" s="388" t="s">
        <v>55</v>
      </c>
      <c r="F11" s="388"/>
      <c r="G11" s="166"/>
    </row>
    <row r="12" spans="1:12" ht="13.5" x14ac:dyDescent="0.25">
      <c r="A12" s="392"/>
      <c r="B12" s="392"/>
      <c r="C12" s="392"/>
      <c r="D12" s="392"/>
      <c r="E12" s="392"/>
      <c r="F12" s="392"/>
      <c r="G12" s="392"/>
      <c r="H12" s="392"/>
      <c r="I12" s="392"/>
    </row>
    <row r="13" spans="1:12" ht="15.75" x14ac:dyDescent="0.2">
      <c r="A13" s="390" t="s">
        <v>293</v>
      </c>
      <c r="B13" s="390"/>
      <c r="C13" s="390"/>
      <c r="D13" s="390"/>
      <c r="E13" s="390"/>
      <c r="F13" s="390"/>
      <c r="G13" s="390"/>
      <c r="H13" s="390"/>
      <c r="I13" s="390"/>
    </row>
    <row r="14" spans="1:12" ht="13.5" x14ac:dyDescent="0.25">
      <c r="A14" s="391" t="s">
        <v>292</v>
      </c>
      <c r="B14" s="391"/>
      <c r="C14" s="391"/>
      <c r="D14" s="391"/>
      <c r="E14" s="391"/>
      <c r="F14" s="391"/>
      <c r="G14" s="391"/>
      <c r="H14" s="391"/>
      <c r="I14" s="391"/>
    </row>
    <row r="15" spans="1:12" ht="13.5" x14ac:dyDescent="0.25">
      <c r="A15" s="138"/>
      <c r="B15" s="138"/>
      <c r="C15" s="174"/>
      <c r="D15" s="173"/>
      <c r="E15" s="138"/>
      <c r="F15" s="138"/>
      <c r="G15" s="138"/>
      <c r="H15" s="138"/>
      <c r="I15" s="138"/>
    </row>
    <row r="16" spans="1:12" s="172" customFormat="1" ht="16.5" x14ac:dyDescent="0.3">
      <c r="A16" s="393" t="s">
        <v>291</v>
      </c>
      <c r="B16" s="393"/>
      <c r="C16" s="393"/>
      <c r="D16" s="393"/>
      <c r="E16" s="393"/>
      <c r="F16" s="393"/>
      <c r="G16" s="393"/>
      <c r="H16" s="393"/>
      <c r="I16" s="393"/>
      <c r="K16" s="35"/>
      <c r="L16" s="34"/>
    </row>
    <row r="17" spans="1:19" ht="30.75" customHeight="1" x14ac:dyDescent="0.2">
      <c r="A17" s="394" t="s">
        <v>2091</v>
      </c>
      <c r="B17" s="394"/>
      <c r="C17" s="394"/>
      <c r="D17" s="394"/>
      <c r="E17" s="394"/>
      <c r="F17" s="394"/>
      <c r="G17" s="394"/>
      <c r="H17" s="394"/>
      <c r="I17" s="394"/>
      <c r="J17" s="169"/>
    </row>
    <row r="18" spans="1:19" ht="13.5" x14ac:dyDescent="0.25">
      <c r="A18" s="395" t="str">
        <f>'ССР (Тек)'!A18:C18</f>
        <v xml:space="preserve">Заказ № </v>
      </c>
      <c r="B18" s="395"/>
      <c r="C18" s="395"/>
      <c r="D18" s="171"/>
      <c r="E18" s="170"/>
      <c r="F18" s="170"/>
      <c r="G18" s="396" t="s">
        <v>290</v>
      </c>
      <c r="H18" s="396"/>
      <c r="I18" s="396"/>
      <c r="J18" s="169"/>
    </row>
    <row r="19" spans="1:19" ht="13.5" x14ac:dyDescent="0.25">
      <c r="A19" s="138"/>
      <c r="B19" s="138"/>
      <c r="C19" s="168"/>
      <c r="D19" s="167"/>
      <c r="E19" s="166"/>
      <c r="F19" s="166"/>
      <c r="G19" s="166"/>
      <c r="J19" s="165" t="s">
        <v>289</v>
      </c>
      <c r="L19" s="397"/>
      <c r="M19" s="397"/>
    </row>
    <row r="20" spans="1:19" s="40" customFormat="1" ht="13.5" x14ac:dyDescent="0.2">
      <c r="A20" s="398" t="s">
        <v>288</v>
      </c>
      <c r="B20" s="400" t="s">
        <v>287</v>
      </c>
      <c r="C20" s="402" t="s">
        <v>286</v>
      </c>
      <c r="D20" s="403"/>
      <c r="E20" s="406" t="s">
        <v>285</v>
      </c>
      <c r="F20" s="407"/>
      <c r="G20" s="407"/>
      <c r="H20" s="408"/>
      <c r="I20" s="402" t="s">
        <v>284</v>
      </c>
      <c r="J20" s="409" t="s">
        <v>283</v>
      </c>
      <c r="K20" s="410"/>
      <c r="L20" s="411" t="s">
        <v>282</v>
      </c>
      <c r="M20" s="162"/>
      <c r="N20" s="162"/>
      <c r="O20" s="162"/>
      <c r="P20" s="160"/>
      <c r="Q20" s="160"/>
      <c r="R20" s="160"/>
      <c r="S20" s="160"/>
    </row>
    <row r="21" spans="1:19" s="40" customFormat="1" ht="40.5" x14ac:dyDescent="0.2">
      <c r="A21" s="399"/>
      <c r="B21" s="401"/>
      <c r="C21" s="404"/>
      <c r="D21" s="405"/>
      <c r="E21" s="164" t="s">
        <v>281</v>
      </c>
      <c r="F21" s="163" t="s">
        <v>280</v>
      </c>
      <c r="G21" s="164" t="s">
        <v>279</v>
      </c>
      <c r="H21" s="163" t="s">
        <v>278</v>
      </c>
      <c r="I21" s="404"/>
      <c r="J21" s="409"/>
      <c r="K21" s="410"/>
      <c r="L21" s="411"/>
      <c r="M21" s="162"/>
      <c r="N21" s="162"/>
      <c r="O21" s="162"/>
      <c r="P21" s="160"/>
      <c r="Q21" s="161"/>
      <c r="R21" s="160"/>
      <c r="S21" s="160"/>
    </row>
    <row r="22" spans="1:19" s="98" customFormat="1" x14ac:dyDescent="0.2">
      <c r="A22" s="158">
        <v>1</v>
      </c>
      <c r="B22" s="159">
        <v>2</v>
      </c>
      <c r="C22" s="412">
        <v>3</v>
      </c>
      <c r="D22" s="413"/>
      <c r="E22" s="159">
        <v>4</v>
      </c>
      <c r="F22" s="158">
        <v>5</v>
      </c>
      <c r="G22" s="159">
        <v>6</v>
      </c>
      <c r="H22" s="158">
        <v>7</v>
      </c>
      <c r="I22" s="157">
        <v>8</v>
      </c>
      <c r="K22" s="156"/>
      <c r="L22" s="155"/>
    </row>
    <row r="23" spans="1:19" s="40" customFormat="1" ht="13.5" x14ac:dyDescent="0.25">
      <c r="A23" s="152"/>
      <c r="B23" s="152"/>
      <c r="C23" s="154"/>
      <c r="D23" s="153"/>
      <c r="E23" s="152"/>
      <c r="F23" s="152"/>
      <c r="G23" s="152"/>
      <c r="H23" s="152"/>
      <c r="I23" s="152"/>
      <c r="K23" s="42"/>
      <c r="L23" s="41"/>
    </row>
    <row r="24" spans="1:19" s="40" customFormat="1" ht="20.100000000000001" customHeight="1" x14ac:dyDescent="0.25">
      <c r="A24" s="414" t="s">
        <v>277</v>
      </c>
      <c r="B24" s="415"/>
      <c r="C24" s="415"/>
      <c r="D24" s="415"/>
      <c r="E24" s="415"/>
      <c r="F24" s="415"/>
      <c r="G24" s="415"/>
      <c r="H24" s="415"/>
      <c r="I24" s="416"/>
      <c r="K24" s="42"/>
      <c r="L24" s="41"/>
    </row>
    <row r="25" spans="1:19" s="40" customFormat="1" ht="15.75" customHeight="1" x14ac:dyDescent="0.25">
      <c r="A25" s="79" t="s">
        <v>126</v>
      </c>
      <c r="B25" s="131" t="s">
        <v>126</v>
      </c>
      <c r="C25" s="122" t="s">
        <v>146</v>
      </c>
      <c r="D25" s="54"/>
      <c r="E25" s="134"/>
      <c r="F25" s="134"/>
      <c r="G25" s="134"/>
      <c r="H25" s="134" t="s">
        <v>126</v>
      </c>
      <c r="I25" s="151" t="s">
        <v>126</v>
      </c>
      <c r="K25" s="42"/>
      <c r="L25" s="92" t="s">
        <v>126</v>
      </c>
    </row>
    <row r="26" spans="1:19" s="40" customFormat="1" ht="20.100000000000001" hidden="1" customHeight="1" x14ac:dyDescent="0.25">
      <c r="A26" s="79">
        <v>1</v>
      </c>
      <c r="B26" s="131" t="s">
        <v>276</v>
      </c>
      <c r="C26" s="55" t="s">
        <v>275</v>
      </c>
      <c r="D26" s="54"/>
      <c r="E26" s="93">
        <v>0</v>
      </c>
      <c r="F26" s="93">
        <v>0</v>
      </c>
      <c r="G26" s="93">
        <v>0</v>
      </c>
      <c r="H26" s="93">
        <v>0</v>
      </c>
      <c r="I26" s="57">
        <f>E26+F26+G26+H26</f>
        <v>0</v>
      </c>
      <c r="K26" s="42"/>
      <c r="L26" s="92"/>
    </row>
    <row r="27" spans="1:19" s="40" customFormat="1" ht="81" hidden="1" x14ac:dyDescent="0.25">
      <c r="A27" s="79">
        <v>2</v>
      </c>
      <c r="B27" s="131" t="s">
        <v>274</v>
      </c>
      <c r="C27" s="55" t="s">
        <v>273</v>
      </c>
      <c r="D27" s="54"/>
      <c r="E27" s="93"/>
      <c r="F27" s="93"/>
      <c r="G27" s="93"/>
      <c r="H27" s="93">
        <v>0</v>
      </c>
      <c r="I27" s="57">
        <f>H27</f>
        <v>0</v>
      </c>
      <c r="J27" s="110"/>
      <c r="K27" s="42"/>
      <c r="L27" s="92"/>
    </row>
    <row r="28" spans="1:19" s="40" customFormat="1" ht="67.5" hidden="1" x14ac:dyDescent="0.25">
      <c r="A28" s="79">
        <v>3</v>
      </c>
      <c r="B28" s="131" t="s">
        <v>272</v>
      </c>
      <c r="C28" s="55" t="s">
        <v>271</v>
      </c>
      <c r="D28" s="54"/>
      <c r="E28" s="93"/>
      <c r="F28" s="93"/>
      <c r="G28" s="93"/>
      <c r="H28" s="93">
        <v>0</v>
      </c>
      <c r="I28" s="57">
        <f>H28</f>
        <v>0</v>
      </c>
      <c r="K28" s="42"/>
      <c r="L28" s="92"/>
    </row>
    <row r="29" spans="1:19" s="40" customFormat="1" ht="135" hidden="1" x14ac:dyDescent="0.25">
      <c r="A29" s="79">
        <v>4</v>
      </c>
      <c r="B29" s="131" t="s">
        <v>270</v>
      </c>
      <c r="C29" s="55" t="s">
        <v>269</v>
      </c>
      <c r="D29" s="54"/>
      <c r="E29" s="93"/>
      <c r="F29" s="93"/>
      <c r="G29" s="93"/>
      <c r="H29" s="93">
        <v>0</v>
      </c>
      <c r="I29" s="57">
        <f>H29</f>
        <v>0</v>
      </c>
      <c r="K29" s="42"/>
      <c r="L29" s="92"/>
    </row>
    <row r="30" spans="1:19" s="143" customFormat="1" ht="175.5" hidden="1" x14ac:dyDescent="0.25">
      <c r="A30" s="150">
        <v>5</v>
      </c>
      <c r="B30" s="149" t="s">
        <v>268</v>
      </c>
      <c r="C30" s="149" t="s">
        <v>267</v>
      </c>
      <c r="D30" s="148"/>
      <c r="E30" s="147"/>
      <c r="F30" s="147"/>
      <c r="G30" s="147"/>
      <c r="H30" s="147">
        <v>0</v>
      </c>
      <c r="I30" s="146">
        <f>SUM(E30,H30)</f>
        <v>0</v>
      </c>
      <c r="K30" s="145"/>
      <c r="L30" s="144"/>
    </row>
    <row r="31" spans="1:19" s="40" customFormat="1" ht="94.5" hidden="1" x14ac:dyDescent="0.25">
      <c r="A31" s="79">
        <v>6</v>
      </c>
      <c r="B31" s="131" t="s">
        <v>266</v>
      </c>
      <c r="C31" s="55" t="s">
        <v>265</v>
      </c>
      <c r="D31" s="54"/>
      <c r="E31" s="93">
        <v>0</v>
      </c>
      <c r="F31" s="93">
        <v>0</v>
      </c>
      <c r="G31" s="93"/>
      <c r="H31" s="93"/>
      <c r="I31" s="77">
        <f>SUM(E31,H31)</f>
        <v>0</v>
      </c>
      <c r="K31" s="42"/>
      <c r="L31" s="41"/>
      <c r="P31" s="110">
        <v>0</v>
      </c>
      <c r="Q31" s="110">
        <v>0</v>
      </c>
    </row>
    <row r="32" spans="1:19" s="40" customFormat="1" ht="108" hidden="1" x14ac:dyDescent="0.25">
      <c r="A32" s="79">
        <v>7</v>
      </c>
      <c r="B32" s="131" t="s">
        <v>264</v>
      </c>
      <c r="C32" s="130" t="s">
        <v>263</v>
      </c>
      <c r="D32" s="129"/>
      <c r="E32" s="128">
        <v>0</v>
      </c>
      <c r="F32" s="128">
        <v>0</v>
      </c>
      <c r="G32" s="128">
        <v>0</v>
      </c>
      <c r="H32" s="128">
        <v>0</v>
      </c>
      <c r="I32" s="127">
        <f>SUM(E32,F32,G32,H32)</f>
        <v>0</v>
      </c>
      <c r="J32" s="142"/>
      <c r="K32" s="42"/>
      <c r="L32" s="41"/>
      <c r="P32" s="110">
        <v>0</v>
      </c>
      <c r="Q32" s="110">
        <v>0</v>
      </c>
      <c r="R32" s="110">
        <v>0</v>
      </c>
      <c r="S32" s="110">
        <v>0</v>
      </c>
    </row>
    <row r="33" spans="1:19" s="40" customFormat="1" ht="27" x14ac:dyDescent="0.25">
      <c r="A33" s="138"/>
      <c r="B33" s="138"/>
      <c r="C33" s="83" t="s">
        <v>262</v>
      </c>
      <c r="D33" s="82"/>
      <c r="E33" s="81">
        <f>SUM(E26:E32)</f>
        <v>0</v>
      </c>
      <c r="F33" s="81">
        <f>SUM(F26:F32)</f>
        <v>0</v>
      </c>
      <c r="G33" s="81">
        <f>SUM(G26:G32)</f>
        <v>0</v>
      </c>
      <c r="H33" s="81">
        <f>SUM(H26:H32)</f>
        <v>0</v>
      </c>
      <c r="I33" s="81">
        <f>SUM(I26:I32)</f>
        <v>0</v>
      </c>
      <c r="J33" s="50" t="b">
        <f>SUM(E33:H33)=SUM(I26:I32)</f>
        <v>1</v>
      </c>
      <c r="K33" s="42"/>
      <c r="L33" s="41"/>
    </row>
    <row r="34" spans="1:19" s="139" customFormat="1" ht="20.100000000000001" customHeight="1" x14ac:dyDescent="0.25">
      <c r="A34" s="414" t="s">
        <v>261</v>
      </c>
      <c r="B34" s="415"/>
      <c r="C34" s="415"/>
      <c r="D34" s="415"/>
      <c r="E34" s="415"/>
      <c r="F34" s="415"/>
      <c r="G34" s="415"/>
      <c r="H34" s="415"/>
      <c r="I34" s="416"/>
      <c r="K34" s="141"/>
      <c r="L34" s="140"/>
    </row>
    <row r="35" spans="1:19" s="37" customFormat="1" ht="20.100000000000001" hidden="1" customHeight="1" x14ac:dyDescent="0.25">
      <c r="A35" s="79" t="s">
        <v>126</v>
      </c>
      <c r="B35" s="131"/>
      <c r="C35" s="122" t="s">
        <v>146</v>
      </c>
      <c r="D35" s="54"/>
      <c r="E35" s="134" t="str">
        <f>P35</f>
        <v xml:space="preserve"> </v>
      </c>
      <c r="F35" s="134" t="str">
        <f>Q35</f>
        <v xml:space="preserve"> </v>
      </c>
      <c r="G35" s="134" t="str">
        <f>R35</f>
        <v xml:space="preserve"> </v>
      </c>
      <c r="H35" s="134" t="str">
        <f>S35</f>
        <v xml:space="preserve"> </v>
      </c>
      <c r="I35" s="133" t="s">
        <v>126</v>
      </c>
      <c r="K35" s="39"/>
      <c r="L35" s="38"/>
      <c r="P35" s="110" t="s">
        <v>126</v>
      </c>
      <c r="Q35" s="110" t="s">
        <v>126</v>
      </c>
      <c r="R35" s="110" t="s">
        <v>126</v>
      </c>
      <c r="S35" s="110" t="s">
        <v>126</v>
      </c>
    </row>
    <row r="36" spans="1:19" s="37" customFormat="1" ht="20.100000000000001" customHeight="1" x14ac:dyDescent="0.25">
      <c r="A36" s="79" t="s">
        <v>126</v>
      </c>
      <c r="B36" s="131" t="str">
        <f>'ССР (Тек)'!B36</f>
        <v>См. 02-01</v>
      </c>
      <c r="C36" s="417" t="str">
        <f>'ССР (Тек)'!C36:D36</f>
        <v>Ремонтные работы</v>
      </c>
      <c r="D36" s="417"/>
      <c r="E36" s="93">
        <v>1950.27</v>
      </c>
      <c r="F36" s="93">
        <v>159.84</v>
      </c>
      <c r="G36" s="93">
        <v>133.12</v>
      </c>
      <c r="H36" s="93">
        <v>0</v>
      </c>
      <c r="I36" s="77">
        <f t="shared" ref="I36:I48" si="0">SUM(E36:H36)</f>
        <v>2243.23</v>
      </c>
      <c r="K36" s="39"/>
      <c r="L36" s="38"/>
      <c r="P36" s="110"/>
      <c r="Q36" s="110"/>
      <c r="R36" s="110"/>
      <c r="S36" s="110"/>
    </row>
    <row r="37" spans="1:19" s="37" customFormat="1" ht="20.100000000000001" hidden="1" customHeight="1" x14ac:dyDescent="0.25">
      <c r="A37" s="79" t="s">
        <v>126</v>
      </c>
      <c r="B37" s="131" t="s">
        <v>260</v>
      </c>
      <c r="C37" s="417" t="s">
        <v>259</v>
      </c>
      <c r="D37" s="417"/>
      <c r="E37" s="93">
        <v>0</v>
      </c>
      <c r="F37" s="93">
        <v>0</v>
      </c>
      <c r="G37" s="93">
        <v>0</v>
      </c>
      <c r="H37" s="93">
        <f>S37</f>
        <v>0</v>
      </c>
      <c r="I37" s="77">
        <f t="shared" si="0"/>
        <v>0</v>
      </c>
      <c r="K37" s="39"/>
      <c r="L37" s="38"/>
      <c r="P37" s="110"/>
      <c r="Q37" s="110"/>
      <c r="R37" s="110"/>
      <c r="S37" s="110"/>
    </row>
    <row r="38" spans="1:19" s="37" customFormat="1" ht="20.100000000000001" hidden="1" customHeight="1" x14ac:dyDescent="0.25">
      <c r="A38" s="79" t="s">
        <v>126</v>
      </c>
      <c r="B38" s="131" t="s">
        <v>258</v>
      </c>
      <c r="C38" s="417" t="s">
        <v>257</v>
      </c>
      <c r="D38" s="417"/>
      <c r="E38" s="93">
        <v>0</v>
      </c>
      <c r="F38" s="93">
        <v>0</v>
      </c>
      <c r="G38" s="93">
        <v>0</v>
      </c>
      <c r="H38" s="93">
        <f>S38</f>
        <v>0</v>
      </c>
      <c r="I38" s="77">
        <f t="shared" si="0"/>
        <v>0</v>
      </c>
      <c r="K38" s="39"/>
      <c r="L38" s="38"/>
      <c r="P38" s="110"/>
      <c r="Q38" s="110"/>
      <c r="R38" s="110"/>
      <c r="S38" s="110"/>
    </row>
    <row r="39" spans="1:19" s="37" customFormat="1" ht="20.100000000000001" hidden="1" customHeight="1" x14ac:dyDescent="0.25">
      <c r="A39" s="79" t="s">
        <v>126</v>
      </c>
      <c r="B39" s="131" t="s">
        <v>256</v>
      </c>
      <c r="C39" s="417" t="s">
        <v>255</v>
      </c>
      <c r="D39" s="417"/>
      <c r="E39" s="93">
        <v>0</v>
      </c>
      <c r="F39" s="93">
        <v>0</v>
      </c>
      <c r="G39" s="93">
        <v>0</v>
      </c>
      <c r="H39" s="93">
        <v>0</v>
      </c>
      <c r="I39" s="77">
        <f t="shared" si="0"/>
        <v>0</v>
      </c>
      <c r="K39" s="39"/>
      <c r="L39" s="38"/>
      <c r="P39" s="110"/>
      <c r="Q39" s="110"/>
      <c r="R39" s="110"/>
      <c r="S39" s="110"/>
    </row>
    <row r="40" spans="1:19" s="37" customFormat="1" ht="20.100000000000001" hidden="1" customHeight="1" x14ac:dyDescent="0.25">
      <c r="A40" s="79" t="s">
        <v>126</v>
      </c>
      <c r="B40" s="131" t="s">
        <v>254</v>
      </c>
      <c r="C40" s="417" t="s">
        <v>253</v>
      </c>
      <c r="D40" s="417"/>
      <c r="E40" s="93">
        <v>0</v>
      </c>
      <c r="F40" s="93">
        <v>0</v>
      </c>
      <c r="G40" s="93">
        <v>0</v>
      </c>
      <c r="H40" s="93">
        <v>0</v>
      </c>
      <c r="I40" s="77">
        <f t="shared" si="0"/>
        <v>0</v>
      </c>
      <c r="K40" s="39"/>
      <c r="L40" s="38"/>
      <c r="P40" s="110"/>
      <c r="Q40" s="110"/>
      <c r="R40" s="110"/>
      <c r="S40" s="110"/>
    </row>
    <row r="41" spans="1:19" s="37" customFormat="1" ht="20.100000000000001" hidden="1" customHeight="1" x14ac:dyDescent="0.25">
      <c r="A41" s="79" t="s">
        <v>126</v>
      </c>
      <c r="B41" s="131" t="s">
        <v>252</v>
      </c>
      <c r="C41" s="417" t="s">
        <v>251</v>
      </c>
      <c r="D41" s="417"/>
      <c r="E41" s="93">
        <v>0</v>
      </c>
      <c r="F41" s="93">
        <v>0</v>
      </c>
      <c r="G41" s="93">
        <v>0</v>
      </c>
      <c r="H41" s="93">
        <v>0</v>
      </c>
      <c r="I41" s="77">
        <f t="shared" si="0"/>
        <v>0</v>
      </c>
      <c r="K41" s="39"/>
      <c r="L41" s="38"/>
      <c r="P41" s="110"/>
      <c r="Q41" s="110"/>
      <c r="R41" s="110"/>
      <c r="S41" s="110"/>
    </row>
    <row r="42" spans="1:19" s="37" customFormat="1" ht="30" hidden="1" customHeight="1" x14ac:dyDescent="0.25">
      <c r="A42" s="79" t="s">
        <v>126</v>
      </c>
      <c r="B42" s="131" t="s">
        <v>250</v>
      </c>
      <c r="C42" s="417" t="s">
        <v>249</v>
      </c>
      <c r="D42" s="417"/>
      <c r="E42" s="93">
        <v>0</v>
      </c>
      <c r="F42" s="93">
        <v>0</v>
      </c>
      <c r="G42" s="93">
        <v>0</v>
      </c>
      <c r="H42" s="93">
        <v>0</v>
      </c>
      <c r="I42" s="77">
        <f t="shared" si="0"/>
        <v>0</v>
      </c>
      <c r="K42" s="39"/>
      <c r="L42" s="38"/>
      <c r="P42" s="110"/>
      <c r="Q42" s="110"/>
      <c r="R42" s="110"/>
      <c r="S42" s="110"/>
    </row>
    <row r="43" spans="1:19" s="37" customFormat="1" ht="28.5" hidden="1" customHeight="1" x14ac:dyDescent="0.25">
      <c r="A43" s="79" t="s">
        <v>126</v>
      </c>
      <c r="B43" s="131" t="s">
        <v>248</v>
      </c>
      <c r="C43" s="417" t="s">
        <v>247</v>
      </c>
      <c r="D43" s="417"/>
      <c r="E43" s="93">
        <v>0</v>
      </c>
      <c r="F43" s="93">
        <v>0</v>
      </c>
      <c r="G43" s="93">
        <v>0</v>
      </c>
      <c r="H43" s="93">
        <v>0</v>
      </c>
      <c r="I43" s="77">
        <f t="shared" si="0"/>
        <v>0</v>
      </c>
      <c r="K43" s="39"/>
      <c r="L43" s="38"/>
      <c r="P43" s="110"/>
      <c r="Q43" s="110"/>
      <c r="R43" s="110"/>
      <c r="S43" s="110"/>
    </row>
    <row r="44" spans="1:19" s="37" customFormat="1" ht="20.100000000000001" hidden="1" customHeight="1" x14ac:dyDescent="0.25">
      <c r="A44" s="79" t="s">
        <v>126</v>
      </c>
      <c r="B44" s="131" t="s">
        <v>246</v>
      </c>
      <c r="C44" s="417" t="s">
        <v>245</v>
      </c>
      <c r="D44" s="417"/>
      <c r="E44" s="93">
        <v>0</v>
      </c>
      <c r="F44" s="93">
        <v>0</v>
      </c>
      <c r="G44" s="93">
        <v>0</v>
      </c>
      <c r="H44" s="93">
        <v>0</v>
      </c>
      <c r="I44" s="77">
        <f t="shared" si="0"/>
        <v>0</v>
      </c>
      <c r="K44" s="39"/>
      <c r="L44" s="38"/>
      <c r="P44" s="110"/>
      <c r="Q44" s="110"/>
      <c r="R44" s="110"/>
      <c r="S44" s="110"/>
    </row>
    <row r="45" spans="1:19" s="37" customFormat="1" ht="20.100000000000001" hidden="1" customHeight="1" x14ac:dyDescent="0.25">
      <c r="A45" s="79" t="s">
        <v>126</v>
      </c>
      <c r="B45" s="131" t="s">
        <v>244</v>
      </c>
      <c r="C45" s="417" t="s">
        <v>243</v>
      </c>
      <c r="D45" s="417"/>
      <c r="E45" s="93">
        <v>0</v>
      </c>
      <c r="F45" s="93">
        <v>0</v>
      </c>
      <c r="G45" s="93">
        <v>0</v>
      </c>
      <c r="H45" s="93">
        <v>0</v>
      </c>
      <c r="I45" s="77">
        <f t="shared" si="0"/>
        <v>0</v>
      </c>
      <c r="K45" s="39"/>
      <c r="L45" s="38"/>
      <c r="P45" s="110"/>
      <c r="Q45" s="110"/>
      <c r="R45" s="110"/>
      <c r="S45" s="110"/>
    </row>
    <row r="46" spans="1:19" s="37" customFormat="1" ht="20.100000000000001" hidden="1" customHeight="1" x14ac:dyDescent="0.25">
      <c r="A46" s="79" t="s">
        <v>126</v>
      </c>
      <c r="B46" s="131" t="s">
        <v>242</v>
      </c>
      <c r="C46" s="55" t="s">
        <v>241</v>
      </c>
      <c r="D46" s="54"/>
      <c r="E46" s="93">
        <v>0</v>
      </c>
      <c r="F46" s="93">
        <v>0</v>
      </c>
      <c r="G46" s="93">
        <v>0</v>
      </c>
      <c r="H46" s="93">
        <v>0</v>
      </c>
      <c r="I46" s="77">
        <f t="shared" si="0"/>
        <v>0</v>
      </c>
      <c r="K46" s="39"/>
      <c r="L46" s="38"/>
      <c r="P46" s="110"/>
      <c r="Q46" s="110"/>
      <c r="R46" s="110"/>
      <c r="S46" s="110"/>
    </row>
    <row r="47" spans="1:19" s="37" customFormat="1" ht="13.5" hidden="1" x14ac:dyDescent="0.25">
      <c r="A47" s="79" t="s">
        <v>126</v>
      </c>
      <c r="B47" s="131" t="s">
        <v>240</v>
      </c>
      <c r="C47" s="417"/>
      <c r="D47" s="417"/>
      <c r="E47" s="93">
        <v>0</v>
      </c>
      <c r="F47" s="93">
        <v>0</v>
      </c>
      <c r="G47" s="93">
        <v>0</v>
      </c>
      <c r="H47" s="93">
        <v>0</v>
      </c>
      <c r="I47" s="77">
        <f t="shared" si="0"/>
        <v>0</v>
      </c>
      <c r="K47" s="39"/>
      <c r="L47" s="38"/>
      <c r="P47" s="110"/>
      <c r="Q47" s="110"/>
      <c r="R47" s="110"/>
      <c r="S47" s="110"/>
    </row>
    <row r="48" spans="1:19" s="37" customFormat="1" ht="13.5" hidden="1" x14ac:dyDescent="0.25">
      <c r="A48" s="79" t="s">
        <v>126</v>
      </c>
      <c r="B48" s="131" t="s">
        <v>239</v>
      </c>
      <c r="C48" s="418"/>
      <c r="D48" s="418"/>
      <c r="E48" s="128">
        <v>0</v>
      </c>
      <c r="F48" s="128">
        <v>0</v>
      </c>
      <c r="G48" s="128">
        <v>0</v>
      </c>
      <c r="H48" s="128">
        <v>0</v>
      </c>
      <c r="I48" s="127">
        <f t="shared" si="0"/>
        <v>0</v>
      </c>
      <c r="K48" s="39"/>
      <c r="L48" s="38"/>
      <c r="P48" s="110"/>
      <c r="Q48" s="110"/>
      <c r="R48" s="110"/>
      <c r="S48" s="110"/>
    </row>
    <row r="49" spans="1:19" s="37" customFormat="1" ht="25.5" customHeight="1" x14ac:dyDescent="0.25">
      <c r="A49" s="138"/>
      <c r="B49" s="43"/>
      <c r="C49" s="83" t="s">
        <v>238</v>
      </c>
      <c r="D49" s="82"/>
      <c r="E49" s="81">
        <f>SUM(E36:E48)</f>
        <v>1950.27</v>
      </c>
      <c r="F49" s="81">
        <f>SUM(F36:F48)</f>
        <v>159.84</v>
      </c>
      <c r="G49" s="81">
        <f>SUM(G36:G48)</f>
        <v>133.12</v>
      </c>
      <c r="H49" s="81">
        <f>SUM(H36:H48)</f>
        <v>0</v>
      </c>
      <c r="I49" s="81">
        <f>SUM(I36:I48)</f>
        <v>2243.23</v>
      </c>
      <c r="J49" s="137" t="b">
        <f>SUM(E49:H49)=SUM(I36:I48)</f>
        <v>1</v>
      </c>
      <c r="K49" s="39"/>
      <c r="L49" s="38"/>
    </row>
    <row r="50" spans="1:19" s="37" customFormat="1" ht="20.100000000000001" customHeight="1" x14ac:dyDescent="0.25">
      <c r="A50" s="414" t="s">
        <v>237</v>
      </c>
      <c r="B50" s="415"/>
      <c r="C50" s="415"/>
      <c r="D50" s="415"/>
      <c r="E50" s="415"/>
      <c r="F50" s="415"/>
      <c r="G50" s="415"/>
      <c r="H50" s="415"/>
      <c r="I50" s="416"/>
      <c r="K50" s="39"/>
      <c r="L50" s="38"/>
    </row>
    <row r="51" spans="1:19" s="37" customFormat="1" ht="15" customHeight="1" x14ac:dyDescent="0.25">
      <c r="A51" s="132" t="s">
        <v>126</v>
      </c>
      <c r="B51" s="131"/>
      <c r="C51" s="122" t="s">
        <v>146</v>
      </c>
      <c r="D51" s="54"/>
      <c r="E51" s="134" t="s">
        <v>126</v>
      </c>
      <c r="F51" s="134" t="s">
        <v>126</v>
      </c>
      <c r="G51" s="134" t="s">
        <v>126</v>
      </c>
      <c r="H51" s="134" t="s">
        <v>126</v>
      </c>
      <c r="I51" s="133" t="s">
        <v>126</v>
      </c>
      <c r="K51" s="39"/>
      <c r="L51" s="38"/>
      <c r="P51" s="110" t="s">
        <v>126</v>
      </c>
      <c r="Q51" s="110" t="s">
        <v>126</v>
      </c>
      <c r="R51" s="110" t="s">
        <v>126</v>
      </c>
      <c r="S51" s="110" t="s">
        <v>126</v>
      </c>
    </row>
    <row r="52" spans="1:19" s="37" customFormat="1" ht="20.100000000000001" hidden="1" customHeight="1" x14ac:dyDescent="0.25">
      <c r="A52" s="132" t="s">
        <v>126</v>
      </c>
      <c r="B52" s="131" t="s">
        <v>236</v>
      </c>
      <c r="C52" s="55" t="s">
        <v>235</v>
      </c>
      <c r="D52" s="54"/>
      <c r="E52" s="93">
        <v>0</v>
      </c>
      <c r="F52" s="93">
        <v>0</v>
      </c>
      <c r="G52" s="93">
        <v>0</v>
      </c>
      <c r="H52" s="93">
        <v>0</v>
      </c>
      <c r="I52" s="77">
        <f t="shared" ref="I52:I63" si="1">SUM(E52:H52)</f>
        <v>0</v>
      </c>
      <c r="K52" s="39"/>
      <c r="L52" s="38"/>
      <c r="P52" s="110"/>
      <c r="Q52" s="110"/>
      <c r="R52" s="110"/>
      <c r="S52" s="110"/>
    </row>
    <row r="53" spans="1:19" s="37" customFormat="1" ht="13.5" hidden="1" x14ac:dyDescent="0.25">
      <c r="A53" s="132" t="s">
        <v>126</v>
      </c>
      <c r="B53" s="131"/>
      <c r="C53" s="55"/>
      <c r="D53" s="54"/>
      <c r="E53" s="93">
        <v>0</v>
      </c>
      <c r="F53" s="93">
        <v>0</v>
      </c>
      <c r="G53" s="93">
        <v>0</v>
      </c>
      <c r="H53" s="93">
        <v>0</v>
      </c>
      <c r="I53" s="77">
        <f t="shared" si="1"/>
        <v>0</v>
      </c>
      <c r="K53" s="39"/>
      <c r="L53" s="38"/>
      <c r="P53" s="110"/>
      <c r="Q53" s="110"/>
      <c r="R53" s="110"/>
      <c r="S53" s="110"/>
    </row>
    <row r="54" spans="1:19" s="37" customFormat="1" ht="13.5" hidden="1" x14ac:dyDescent="0.25">
      <c r="A54" s="132" t="s">
        <v>126</v>
      </c>
      <c r="B54" s="131"/>
      <c r="C54" s="55"/>
      <c r="D54" s="54"/>
      <c r="E54" s="93">
        <v>0</v>
      </c>
      <c r="F54" s="93">
        <v>0</v>
      </c>
      <c r="G54" s="93">
        <v>0</v>
      </c>
      <c r="H54" s="93">
        <v>0</v>
      </c>
      <c r="I54" s="77">
        <f t="shared" si="1"/>
        <v>0</v>
      </c>
      <c r="K54" s="39"/>
      <c r="L54" s="38"/>
      <c r="P54" s="110"/>
      <c r="Q54" s="110"/>
      <c r="R54" s="110"/>
      <c r="S54" s="110"/>
    </row>
    <row r="55" spans="1:19" s="37" customFormat="1" ht="13.5" hidden="1" x14ac:dyDescent="0.25">
      <c r="A55" s="132" t="s">
        <v>126</v>
      </c>
      <c r="B55" s="131"/>
      <c r="C55" s="55"/>
      <c r="D55" s="54"/>
      <c r="E55" s="93">
        <v>0</v>
      </c>
      <c r="F55" s="93">
        <v>0</v>
      </c>
      <c r="G55" s="93">
        <v>0</v>
      </c>
      <c r="H55" s="93">
        <v>0</v>
      </c>
      <c r="I55" s="77">
        <f t="shared" si="1"/>
        <v>0</v>
      </c>
      <c r="K55" s="39"/>
      <c r="L55" s="38"/>
      <c r="P55" s="110"/>
      <c r="Q55" s="110"/>
      <c r="R55" s="110"/>
      <c r="S55" s="110"/>
    </row>
    <row r="56" spans="1:19" s="37" customFormat="1" ht="13.5" hidden="1" x14ac:dyDescent="0.25">
      <c r="A56" s="132" t="s">
        <v>126</v>
      </c>
      <c r="B56" s="131"/>
      <c r="C56" s="55"/>
      <c r="D56" s="54"/>
      <c r="E56" s="93">
        <v>0</v>
      </c>
      <c r="F56" s="93">
        <v>0</v>
      </c>
      <c r="G56" s="93">
        <v>0</v>
      </c>
      <c r="H56" s="93">
        <v>0</v>
      </c>
      <c r="I56" s="77">
        <f t="shared" si="1"/>
        <v>0</v>
      </c>
      <c r="K56" s="39"/>
      <c r="L56" s="38"/>
      <c r="P56" s="110"/>
      <c r="Q56" s="110"/>
      <c r="R56" s="110"/>
      <c r="S56" s="110"/>
    </row>
    <row r="57" spans="1:19" s="37" customFormat="1" ht="13.5" hidden="1" x14ac:dyDescent="0.25">
      <c r="A57" s="132" t="s">
        <v>126</v>
      </c>
      <c r="B57" s="131"/>
      <c r="C57" s="55"/>
      <c r="D57" s="54"/>
      <c r="E57" s="93">
        <v>0</v>
      </c>
      <c r="F57" s="93">
        <v>0</v>
      </c>
      <c r="G57" s="93">
        <v>0</v>
      </c>
      <c r="H57" s="93">
        <v>0</v>
      </c>
      <c r="I57" s="77">
        <f t="shared" si="1"/>
        <v>0</v>
      </c>
      <c r="K57" s="39"/>
      <c r="L57" s="38"/>
      <c r="P57" s="110"/>
      <c r="Q57" s="110"/>
      <c r="R57" s="110"/>
      <c r="S57" s="110"/>
    </row>
    <row r="58" spans="1:19" s="37" customFormat="1" ht="13.5" hidden="1" x14ac:dyDescent="0.25">
      <c r="A58" s="132" t="s">
        <v>126</v>
      </c>
      <c r="B58" s="131"/>
      <c r="C58" s="55"/>
      <c r="D58" s="54"/>
      <c r="E58" s="93">
        <v>0</v>
      </c>
      <c r="F58" s="93">
        <v>0</v>
      </c>
      <c r="G58" s="93">
        <v>0</v>
      </c>
      <c r="H58" s="93">
        <v>0</v>
      </c>
      <c r="I58" s="77">
        <f t="shared" si="1"/>
        <v>0</v>
      </c>
      <c r="K58" s="39"/>
      <c r="L58" s="38"/>
      <c r="P58" s="110"/>
      <c r="Q58" s="110"/>
      <c r="R58" s="110"/>
      <c r="S58" s="110"/>
    </row>
    <row r="59" spans="1:19" s="37" customFormat="1" ht="13.5" hidden="1" x14ac:dyDescent="0.25">
      <c r="A59" s="132" t="s">
        <v>126</v>
      </c>
      <c r="B59" s="131"/>
      <c r="C59" s="55"/>
      <c r="D59" s="54"/>
      <c r="E59" s="93">
        <v>0</v>
      </c>
      <c r="F59" s="93">
        <v>0</v>
      </c>
      <c r="G59" s="93">
        <v>0</v>
      </c>
      <c r="H59" s="93">
        <v>0</v>
      </c>
      <c r="I59" s="77">
        <f t="shared" si="1"/>
        <v>0</v>
      </c>
      <c r="K59" s="39"/>
      <c r="L59" s="38"/>
      <c r="P59" s="110"/>
      <c r="Q59" s="110"/>
      <c r="R59" s="110"/>
      <c r="S59" s="110"/>
    </row>
    <row r="60" spans="1:19" s="37" customFormat="1" ht="13.5" hidden="1" x14ac:dyDescent="0.25">
      <c r="A60" s="132" t="s">
        <v>126</v>
      </c>
      <c r="B60" s="131"/>
      <c r="C60" s="55"/>
      <c r="D60" s="54"/>
      <c r="E60" s="93">
        <v>0</v>
      </c>
      <c r="F60" s="93">
        <v>0</v>
      </c>
      <c r="G60" s="93">
        <v>0</v>
      </c>
      <c r="H60" s="93">
        <v>0</v>
      </c>
      <c r="I60" s="77">
        <f t="shared" si="1"/>
        <v>0</v>
      </c>
      <c r="K60" s="39"/>
      <c r="L60" s="38"/>
      <c r="P60" s="110"/>
      <c r="Q60" s="110"/>
      <c r="R60" s="110"/>
      <c r="S60" s="110"/>
    </row>
    <row r="61" spans="1:19" s="37" customFormat="1" ht="13.5" hidden="1" x14ac:dyDescent="0.25">
      <c r="A61" s="132" t="s">
        <v>126</v>
      </c>
      <c r="B61" s="131"/>
      <c r="C61" s="55"/>
      <c r="D61" s="54"/>
      <c r="E61" s="93">
        <v>0</v>
      </c>
      <c r="F61" s="93">
        <v>0</v>
      </c>
      <c r="G61" s="93">
        <v>0</v>
      </c>
      <c r="H61" s="93">
        <v>0</v>
      </c>
      <c r="I61" s="77">
        <f t="shared" si="1"/>
        <v>0</v>
      </c>
      <c r="K61" s="39"/>
      <c r="L61" s="38"/>
      <c r="P61" s="110"/>
      <c r="Q61" s="110"/>
      <c r="R61" s="110"/>
      <c r="S61" s="110"/>
    </row>
    <row r="62" spans="1:19" s="37" customFormat="1" ht="13.5" hidden="1" x14ac:dyDescent="0.25">
      <c r="A62" s="132" t="s">
        <v>126</v>
      </c>
      <c r="B62" s="131"/>
      <c r="C62" s="55"/>
      <c r="D62" s="54"/>
      <c r="E62" s="93">
        <v>0</v>
      </c>
      <c r="F62" s="93">
        <v>0</v>
      </c>
      <c r="G62" s="93">
        <v>0</v>
      </c>
      <c r="H62" s="93">
        <v>0</v>
      </c>
      <c r="I62" s="77">
        <f t="shared" si="1"/>
        <v>0</v>
      </c>
      <c r="K62" s="39"/>
      <c r="L62" s="38"/>
      <c r="P62" s="110"/>
      <c r="Q62" s="110"/>
      <c r="R62" s="110"/>
      <c r="S62" s="110"/>
    </row>
    <row r="63" spans="1:19" s="37" customFormat="1" ht="13.5" hidden="1" x14ac:dyDescent="0.25">
      <c r="A63" s="132" t="s">
        <v>126</v>
      </c>
      <c r="B63" s="131"/>
      <c r="C63" s="130"/>
      <c r="D63" s="129"/>
      <c r="E63" s="128">
        <v>0</v>
      </c>
      <c r="F63" s="128">
        <v>0</v>
      </c>
      <c r="G63" s="128">
        <v>0</v>
      </c>
      <c r="H63" s="128">
        <v>0</v>
      </c>
      <c r="I63" s="127">
        <f t="shared" si="1"/>
        <v>0</v>
      </c>
      <c r="K63" s="39"/>
      <c r="L63" s="38"/>
      <c r="P63" s="110"/>
      <c r="Q63" s="110"/>
      <c r="R63" s="110"/>
      <c r="S63" s="110"/>
    </row>
    <row r="64" spans="1:19" s="37" customFormat="1" ht="27" x14ac:dyDescent="0.25">
      <c r="A64" s="30"/>
      <c r="B64" s="30"/>
      <c r="C64" s="83" t="s">
        <v>234</v>
      </c>
      <c r="D64" s="82"/>
      <c r="E64" s="81">
        <f>SUM(E51:E63)</f>
        <v>0</v>
      </c>
      <c r="F64" s="81">
        <f>SUM(F51:F63)</f>
        <v>0</v>
      </c>
      <c r="G64" s="81">
        <f>SUM(G51:G63)</f>
        <v>0</v>
      </c>
      <c r="H64" s="81">
        <f>SUM(H51:H63)</f>
        <v>0</v>
      </c>
      <c r="I64" s="81">
        <f>SUM(I51:I63)</f>
        <v>0</v>
      </c>
      <c r="J64" s="50" t="b">
        <f>SUM(E64:H64)=SUM(I51:I63)</f>
        <v>1</v>
      </c>
      <c r="K64" s="39"/>
      <c r="L64" s="38"/>
    </row>
    <row r="65" spans="1:19" s="37" customFormat="1" ht="20.100000000000001" customHeight="1" x14ac:dyDescent="0.25">
      <c r="A65" s="419" t="s">
        <v>233</v>
      </c>
      <c r="B65" s="420"/>
      <c r="C65" s="420"/>
      <c r="D65" s="420"/>
      <c r="E65" s="420"/>
      <c r="F65" s="420"/>
      <c r="G65" s="420"/>
      <c r="H65" s="420"/>
      <c r="I65" s="421"/>
      <c r="K65" s="39"/>
      <c r="L65" s="38"/>
    </row>
    <row r="66" spans="1:19" s="37" customFormat="1" ht="20.100000000000001" customHeight="1" x14ac:dyDescent="0.25">
      <c r="A66" s="132" t="s">
        <v>126</v>
      </c>
      <c r="B66" s="131"/>
      <c r="C66" s="122" t="s">
        <v>146</v>
      </c>
      <c r="D66" s="135"/>
      <c r="E66" s="134" t="s">
        <v>126</v>
      </c>
      <c r="F66" s="134" t="s">
        <v>126</v>
      </c>
      <c r="G66" s="134" t="s">
        <v>126</v>
      </c>
      <c r="H66" s="134" t="s">
        <v>126</v>
      </c>
      <c r="I66" s="133" t="s">
        <v>126</v>
      </c>
      <c r="K66" s="39"/>
      <c r="L66" s="38"/>
      <c r="P66" s="110" t="s">
        <v>126</v>
      </c>
      <c r="Q66" s="110" t="s">
        <v>126</v>
      </c>
      <c r="R66" s="110" t="s">
        <v>126</v>
      </c>
      <c r="S66" s="110" t="s">
        <v>126</v>
      </c>
    </row>
    <row r="67" spans="1:19" s="37" customFormat="1" ht="20.100000000000001" hidden="1" customHeight="1" x14ac:dyDescent="0.25">
      <c r="A67" s="79" t="s">
        <v>126</v>
      </c>
      <c r="B67" s="131" t="s">
        <v>232</v>
      </c>
      <c r="C67" s="55" t="s">
        <v>231</v>
      </c>
      <c r="D67" s="54"/>
      <c r="E67" s="93">
        <v>0</v>
      </c>
      <c r="F67" s="93">
        <v>0</v>
      </c>
      <c r="G67" s="93">
        <v>0</v>
      </c>
      <c r="H67" s="93">
        <v>0</v>
      </c>
      <c r="I67" s="77">
        <f t="shared" ref="I67:I76" si="2">SUM(E67:H67)</f>
        <v>0</v>
      </c>
      <c r="K67" s="39"/>
      <c r="L67" s="38"/>
      <c r="P67" s="110"/>
      <c r="Q67" s="110"/>
      <c r="R67" s="110"/>
      <c r="S67" s="110"/>
    </row>
    <row r="68" spans="1:19" s="37" customFormat="1" ht="20.100000000000001" hidden="1" customHeight="1" x14ac:dyDescent="0.25">
      <c r="A68" s="132" t="s">
        <v>126</v>
      </c>
      <c r="B68" s="131" t="s">
        <v>230</v>
      </c>
      <c r="C68" s="55" t="s">
        <v>229</v>
      </c>
      <c r="D68" s="54"/>
      <c r="E68" s="93">
        <v>0</v>
      </c>
      <c r="F68" s="93">
        <v>0</v>
      </c>
      <c r="G68" s="93">
        <v>0</v>
      </c>
      <c r="H68" s="93">
        <v>0</v>
      </c>
      <c r="I68" s="77">
        <f t="shared" si="2"/>
        <v>0</v>
      </c>
      <c r="K68" s="39"/>
      <c r="L68" s="38"/>
      <c r="P68" s="110"/>
      <c r="Q68" s="110"/>
      <c r="R68" s="110"/>
      <c r="S68" s="110"/>
    </row>
    <row r="69" spans="1:19" s="37" customFormat="1" ht="20.100000000000001" hidden="1" customHeight="1" x14ac:dyDescent="0.25">
      <c r="A69" s="79" t="s">
        <v>126</v>
      </c>
      <c r="B69" s="131" t="s">
        <v>228</v>
      </c>
      <c r="C69" s="55" t="s">
        <v>227</v>
      </c>
      <c r="D69" s="54"/>
      <c r="E69" s="93">
        <v>0</v>
      </c>
      <c r="F69" s="93">
        <v>0</v>
      </c>
      <c r="G69" s="93">
        <v>0</v>
      </c>
      <c r="H69" s="93">
        <v>0</v>
      </c>
      <c r="I69" s="77">
        <f t="shared" si="2"/>
        <v>0</v>
      </c>
      <c r="K69" s="39"/>
      <c r="L69" s="38"/>
      <c r="P69" s="110"/>
      <c r="Q69" s="110"/>
      <c r="R69" s="110"/>
      <c r="S69" s="110"/>
    </row>
    <row r="70" spans="1:19" s="37" customFormat="1" ht="13.5" hidden="1" x14ac:dyDescent="0.25">
      <c r="A70" s="132" t="s">
        <v>126</v>
      </c>
      <c r="B70" s="131" t="s">
        <v>226</v>
      </c>
      <c r="C70" s="55"/>
      <c r="D70" s="54"/>
      <c r="E70" s="93">
        <v>0</v>
      </c>
      <c r="F70" s="93">
        <v>0</v>
      </c>
      <c r="G70" s="93">
        <v>0</v>
      </c>
      <c r="H70" s="93">
        <v>0</v>
      </c>
      <c r="I70" s="77">
        <f t="shared" si="2"/>
        <v>0</v>
      </c>
      <c r="K70" s="39"/>
      <c r="L70" s="38"/>
      <c r="P70" s="110"/>
      <c r="Q70" s="110"/>
      <c r="R70" s="110"/>
      <c r="S70" s="110"/>
    </row>
    <row r="71" spans="1:19" s="37" customFormat="1" ht="13.5" hidden="1" x14ac:dyDescent="0.25">
      <c r="A71" s="79" t="s">
        <v>126</v>
      </c>
      <c r="B71" s="131" t="s">
        <v>225</v>
      </c>
      <c r="C71" s="55"/>
      <c r="D71" s="54"/>
      <c r="E71" s="93">
        <v>0</v>
      </c>
      <c r="F71" s="93">
        <v>0</v>
      </c>
      <c r="G71" s="93">
        <v>0</v>
      </c>
      <c r="H71" s="93">
        <v>0</v>
      </c>
      <c r="I71" s="77">
        <f t="shared" si="2"/>
        <v>0</v>
      </c>
      <c r="K71" s="39"/>
      <c r="L71" s="38"/>
      <c r="P71" s="110"/>
      <c r="Q71" s="110"/>
      <c r="R71" s="110"/>
      <c r="S71" s="110"/>
    </row>
    <row r="72" spans="1:19" s="37" customFormat="1" ht="13.5" hidden="1" x14ac:dyDescent="0.25">
      <c r="A72" s="132" t="s">
        <v>126</v>
      </c>
      <c r="B72" s="131" t="s">
        <v>224</v>
      </c>
      <c r="C72" s="55"/>
      <c r="D72" s="54"/>
      <c r="E72" s="93">
        <v>0</v>
      </c>
      <c r="F72" s="93">
        <v>0</v>
      </c>
      <c r="G72" s="93">
        <v>0</v>
      </c>
      <c r="H72" s="93">
        <v>0</v>
      </c>
      <c r="I72" s="77">
        <f t="shared" si="2"/>
        <v>0</v>
      </c>
      <c r="K72" s="39"/>
      <c r="L72" s="38"/>
      <c r="P72" s="110"/>
      <c r="Q72" s="110"/>
      <c r="R72" s="110"/>
      <c r="S72" s="110"/>
    </row>
    <row r="73" spans="1:19" s="37" customFormat="1" ht="13.5" hidden="1" x14ac:dyDescent="0.25">
      <c r="A73" s="79" t="s">
        <v>126</v>
      </c>
      <c r="B73" s="131" t="s">
        <v>223</v>
      </c>
      <c r="C73" s="55"/>
      <c r="D73" s="54"/>
      <c r="E73" s="93">
        <v>0</v>
      </c>
      <c r="F73" s="93">
        <v>0</v>
      </c>
      <c r="G73" s="93">
        <v>0</v>
      </c>
      <c r="H73" s="93">
        <v>0</v>
      </c>
      <c r="I73" s="77">
        <f t="shared" si="2"/>
        <v>0</v>
      </c>
      <c r="K73" s="39"/>
      <c r="L73" s="38"/>
      <c r="P73" s="110"/>
      <c r="Q73" s="110"/>
      <c r="R73" s="110"/>
      <c r="S73" s="110"/>
    </row>
    <row r="74" spans="1:19" s="37" customFormat="1" ht="13.5" hidden="1" x14ac:dyDescent="0.25">
      <c r="A74" s="132" t="s">
        <v>126</v>
      </c>
      <c r="B74" s="131"/>
      <c r="C74" s="55"/>
      <c r="D74" s="54"/>
      <c r="E74" s="93">
        <v>0</v>
      </c>
      <c r="F74" s="93">
        <v>0</v>
      </c>
      <c r="G74" s="93">
        <v>0</v>
      </c>
      <c r="H74" s="93">
        <v>0</v>
      </c>
      <c r="I74" s="77">
        <f t="shared" si="2"/>
        <v>0</v>
      </c>
      <c r="K74" s="39"/>
      <c r="L74" s="38"/>
      <c r="P74" s="110"/>
      <c r="Q74" s="110"/>
      <c r="R74" s="110"/>
      <c r="S74" s="110"/>
    </row>
    <row r="75" spans="1:19" s="37" customFormat="1" ht="13.5" hidden="1" x14ac:dyDescent="0.25">
      <c r="A75" s="79" t="s">
        <v>126</v>
      </c>
      <c r="B75" s="131"/>
      <c r="C75" s="55"/>
      <c r="D75" s="54"/>
      <c r="E75" s="93">
        <v>0</v>
      </c>
      <c r="F75" s="93">
        <v>0</v>
      </c>
      <c r="G75" s="93">
        <v>0</v>
      </c>
      <c r="H75" s="93">
        <v>0</v>
      </c>
      <c r="I75" s="77">
        <f t="shared" si="2"/>
        <v>0</v>
      </c>
      <c r="K75" s="39"/>
      <c r="L75" s="38"/>
      <c r="P75" s="110"/>
      <c r="Q75" s="110"/>
      <c r="R75" s="110"/>
      <c r="S75" s="110"/>
    </row>
    <row r="76" spans="1:19" s="37" customFormat="1" ht="13.5" hidden="1" x14ac:dyDescent="0.25">
      <c r="A76" s="79" t="s">
        <v>126</v>
      </c>
      <c r="B76" s="131"/>
      <c r="C76" s="130"/>
      <c r="D76" s="129"/>
      <c r="E76" s="128">
        <v>0</v>
      </c>
      <c r="F76" s="128">
        <v>0</v>
      </c>
      <c r="G76" s="128">
        <v>0</v>
      </c>
      <c r="H76" s="128">
        <v>0</v>
      </c>
      <c r="I76" s="127">
        <f t="shared" si="2"/>
        <v>0</v>
      </c>
      <c r="K76" s="39"/>
      <c r="L76" s="38"/>
      <c r="P76" s="110"/>
      <c r="Q76" s="110"/>
      <c r="R76" s="110"/>
      <c r="S76" s="110"/>
    </row>
    <row r="77" spans="1:19" s="37" customFormat="1" ht="23.25" customHeight="1" x14ac:dyDescent="0.25">
      <c r="A77" s="30"/>
      <c r="B77" s="30"/>
      <c r="C77" s="83" t="s">
        <v>222</v>
      </c>
      <c r="D77" s="82"/>
      <c r="E77" s="81">
        <f>SUM(E66:E76)</f>
        <v>0</v>
      </c>
      <c r="F77" s="81">
        <f>SUM(F66:F76)</f>
        <v>0</v>
      </c>
      <c r="G77" s="81">
        <f>SUM(G66:G76)</f>
        <v>0</v>
      </c>
      <c r="H77" s="81">
        <f>SUM(H66:H76)</f>
        <v>0</v>
      </c>
      <c r="I77" s="81">
        <f>SUM(I66:I76)</f>
        <v>0</v>
      </c>
      <c r="J77" s="50" t="b">
        <f>SUM(E77:H77)=SUM(I66:I76)</f>
        <v>1</v>
      </c>
      <c r="K77" s="39"/>
      <c r="L77" s="38"/>
      <c r="Q77" s="136"/>
    </row>
    <row r="78" spans="1:19" s="37" customFormat="1" ht="20.100000000000001" customHeight="1" x14ac:dyDescent="0.25">
      <c r="A78" s="419" t="s">
        <v>221</v>
      </c>
      <c r="B78" s="420"/>
      <c r="C78" s="420"/>
      <c r="D78" s="420"/>
      <c r="E78" s="420"/>
      <c r="F78" s="420"/>
      <c r="G78" s="420"/>
      <c r="H78" s="420"/>
      <c r="I78" s="421"/>
      <c r="K78" s="39"/>
      <c r="L78" s="38"/>
    </row>
    <row r="79" spans="1:19" s="37" customFormat="1" ht="20.100000000000001" customHeight="1" x14ac:dyDescent="0.25">
      <c r="A79" s="132" t="s">
        <v>126</v>
      </c>
      <c r="B79" s="131"/>
      <c r="C79" s="122" t="s">
        <v>146</v>
      </c>
      <c r="D79" s="54"/>
      <c r="E79" s="134" t="s">
        <v>126</v>
      </c>
      <c r="F79" s="134" t="s">
        <v>126</v>
      </c>
      <c r="G79" s="134" t="s">
        <v>126</v>
      </c>
      <c r="H79" s="134" t="s">
        <v>126</v>
      </c>
      <c r="I79" s="133" t="s">
        <v>126</v>
      </c>
      <c r="K79" s="39"/>
      <c r="L79" s="38"/>
      <c r="P79" s="110" t="s">
        <v>126</v>
      </c>
      <c r="Q79" s="110" t="s">
        <v>126</v>
      </c>
      <c r="R79" s="110" t="s">
        <v>126</v>
      </c>
      <c r="S79" s="110" t="s">
        <v>126</v>
      </c>
    </row>
    <row r="80" spans="1:19" s="37" customFormat="1" ht="20.100000000000001" hidden="1" customHeight="1" x14ac:dyDescent="0.25">
      <c r="A80" s="79" t="s">
        <v>126</v>
      </c>
      <c r="B80" s="131" t="s">
        <v>220</v>
      </c>
      <c r="C80" s="55" t="s">
        <v>219</v>
      </c>
      <c r="D80" s="54"/>
      <c r="E80" s="93">
        <v>0</v>
      </c>
      <c r="F80" s="93">
        <v>0</v>
      </c>
      <c r="G80" s="93">
        <v>0</v>
      </c>
      <c r="H80" s="93">
        <v>0</v>
      </c>
      <c r="I80" s="77">
        <f t="shared" ref="I80:I89" si="3">SUM(E80:H80)</f>
        <v>0</v>
      </c>
      <c r="K80" s="39"/>
      <c r="L80" s="38"/>
      <c r="P80" s="110"/>
      <c r="Q80" s="110"/>
      <c r="R80" s="110"/>
      <c r="S80" s="110"/>
    </row>
    <row r="81" spans="1:19" s="37" customFormat="1" ht="27" hidden="1" x14ac:dyDescent="0.25">
      <c r="A81" s="132" t="s">
        <v>126</v>
      </c>
      <c r="B81" s="131" t="s">
        <v>201</v>
      </c>
      <c r="C81" s="55" t="s">
        <v>146</v>
      </c>
      <c r="D81" s="54"/>
      <c r="E81" s="93">
        <v>0</v>
      </c>
      <c r="F81" s="93">
        <v>0</v>
      </c>
      <c r="G81" s="93">
        <v>0</v>
      </c>
      <c r="H81" s="93">
        <v>0</v>
      </c>
      <c r="I81" s="77">
        <f t="shared" si="3"/>
        <v>0</v>
      </c>
      <c r="K81" s="39"/>
      <c r="L81" s="38"/>
      <c r="P81" s="110"/>
      <c r="Q81" s="110"/>
      <c r="R81" s="110"/>
      <c r="S81" s="110"/>
    </row>
    <row r="82" spans="1:19" s="37" customFormat="1" ht="27" hidden="1" x14ac:dyDescent="0.25">
      <c r="A82" s="79" t="s">
        <v>126</v>
      </c>
      <c r="B82" s="131" t="s">
        <v>201</v>
      </c>
      <c r="C82" s="55" t="s">
        <v>218</v>
      </c>
      <c r="D82" s="54"/>
      <c r="E82" s="93">
        <v>0</v>
      </c>
      <c r="F82" s="93">
        <v>0</v>
      </c>
      <c r="G82" s="93">
        <v>0</v>
      </c>
      <c r="H82" s="93">
        <v>0</v>
      </c>
      <c r="I82" s="77">
        <f t="shared" si="3"/>
        <v>0</v>
      </c>
      <c r="K82" s="39"/>
      <c r="L82" s="38"/>
      <c r="P82" s="110"/>
      <c r="Q82" s="110"/>
      <c r="R82" s="110"/>
      <c r="S82" s="110"/>
    </row>
    <row r="83" spans="1:19" s="37" customFormat="1" ht="27" hidden="1" x14ac:dyDescent="0.25">
      <c r="A83" s="132" t="s">
        <v>126</v>
      </c>
      <c r="B83" s="131" t="s">
        <v>201</v>
      </c>
      <c r="C83" s="55" t="s">
        <v>146</v>
      </c>
      <c r="D83" s="54"/>
      <c r="E83" s="93">
        <v>0</v>
      </c>
      <c r="F83" s="93">
        <v>0</v>
      </c>
      <c r="G83" s="93">
        <v>0</v>
      </c>
      <c r="H83" s="93">
        <v>0</v>
      </c>
      <c r="I83" s="77">
        <f t="shared" si="3"/>
        <v>0</v>
      </c>
      <c r="K83" s="39"/>
      <c r="L83" s="38"/>
      <c r="P83" s="110"/>
      <c r="Q83" s="110"/>
      <c r="R83" s="110"/>
      <c r="S83" s="110"/>
    </row>
    <row r="84" spans="1:19" s="37" customFormat="1" ht="27" hidden="1" x14ac:dyDescent="0.25">
      <c r="A84" s="79" t="s">
        <v>126</v>
      </c>
      <c r="B84" s="131" t="s">
        <v>201</v>
      </c>
      <c r="C84" s="55" t="s">
        <v>218</v>
      </c>
      <c r="D84" s="54"/>
      <c r="E84" s="93">
        <v>0</v>
      </c>
      <c r="F84" s="93">
        <v>0</v>
      </c>
      <c r="G84" s="93">
        <v>0</v>
      </c>
      <c r="H84" s="93">
        <v>0</v>
      </c>
      <c r="I84" s="77">
        <f t="shared" si="3"/>
        <v>0</v>
      </c>
      <c r="K84" s="39"/>
      <c r="L84" s="38"/>
      <c r="P84" s="110"/>
      <c r="Q84" s="110"/>
      <c r="R84" s="110"/>
      <c r="S84" s="110"/>
    </row>
    <row r="85" spans="1:19" s="37" customFormat="1" ht="27" hidden="1" x14ac:dyDescent="0.25">
      <c r="A85" s="132" t="s">
        <v>126</v>
      </c>
      <c r="B85" s="131" t="s">
        <v>201</v>
      </c>
      <c r="C85" s="55" t="s">
        <v>146</v>
      </c>
      <c r="D85" s="54"/>
      <c r="E85" s="93">
        <v>0</v>
      </c>
      <c r="F85" s="93">
        <v>0</v>
      </c>
      <c r="G85" s="93">
        <v>0</v>
      </c>
      <c r="H85" s="93">
        <v>0</v>
      </c>
      <c r="I85" s="77">
        <f t="shared" si="3"/>
        <v>0</v>
      </c>
      <c r="K85" s="39"/>
      <c r="L85" s="38"/>
      <c r="P85" s="110"/>
      <c r="Q85" s="110"/>
      <c r="R85" s="110"/>
      <c r="S85" s="110"/>
    </row>
    <row r="86" spans="1:19" s="37" customFormat="1" ht="27" hidden="1" x14ac:dyDescent="0.25">
      <c r="A86" s="79" t="s">
        <v>126</v>
      </c>
      <c r="B86" s="131" t="s">
        <v>201</v>
      </c>
      <c r="C86" s="55" t="s">
        <v>218</v>
      </c>
      <c r="D86" s="54"/>
      <c r="E86" s="93">
        <v>0</v>
      </c>
      <c r="F86" s="93">
        <v>0</v>
      </c>
      <c r="G86" s="93">
        <v>0</v>
      </c>
      <c r="H86" s="93">
        <v>0</v>
      </c>
      <c r="I86" s="77">
        <f t="shared" si="3"/>
        <v>0</v>
      </c>
      <c r="K86" s="39"/>
      <c r="L86" s="38"/>
      <c r="P86" s="110"/>
      <c r="Q86" s="110"/>
      <c r="R86" s="110"/>
      <c r="S86" s="110"/>
    </row>
    <row r="87" spans="1:19" s="37" customFormat="1" ht="27" hidden="1" x14ac:dyDescent="0.25">
      <c r="A87" s="132" t="s">
        <v>126</v>
      </c>
      <c r="B87" s="131" t="s">
        <v>201</v>
      </c>
      <c r="C87" s="55" t="s">
        <v>146</v>
      </c>
      <c r="D87" s="54"/>
      <c r="E87" s="93">
        <v>0</v>
      </c>
      <c r="F87" s="93">
        <v>0</v>
      </c>
      <c r="G87" s="93">
        <v>0</v>
      </c>
      <c r="H87" s="93">
        <v>0</v>
      </c>
      <c r="I87" s="77">
        <f t="shared" si="3"/>
        <v>0</v>
      </c>
      <c r="K87" s="39"/>
      <c r="L87" s="38"/>
      <c r="P87" s="110"/>
      <c r="Q87" s="110"/>
      <c r="R87" s="110"/>
      <c r="S87" s="110"/>
    </row>
    <row r="88" spans="1:19" s="37" customFormat="1" ht="27" hidden="1" x14ac:dyDescent="0.25">
      <c r="A88" s="79" t="s">
        <v>126</v>
      </c>
      <c r="B88" s="131" t="s">
        <v>201</v>
      </c>
      <c r="C88" s="55" t="s">
        <v>218</v>
      </c>
      <c r="D88" s="54"/>
      <c r="E88" s="93">
        <v>0</v>
      </c>
      <c r="F88" s="93">
        <v>0</v>
      </c>
      <c r="G88" s="93">
        <v>0</v>
      </c>
      <c r="H88" s="93">
        <v>0</v>
      </c>
      <c r="I88" s="77">
        <f t="shared" si="3"/>
        <v>0</v>
      </c>
      <c r="K88" s="39"/>
      <c r="L88" s="38"/>
      <c r="P88" s="110"/>
      <c r="Q88" s="110"/>
      <c r="R88" s="110"/>
      <c r="S88" s="110"/>
    </row>
    <row r="89" spans="1:19" s="37" customFormat="1" ht="27" hidden="1" x14ac:dyDescent="0.25">
      <c r="A89" s="79" t="s">
        <v>126</v>
      </c>
      <c r="B89" s="131" t="s">
        <v>201</v>
      </c>
      <c r="C89" s="130" t="s">
        <v>217</v>
      </c>
      <c r="D89" s="129"/>
      <c r="E89" s="128">
        <v>0</v>
      </c>
      <c r="F89" s="128">
        <v>0</v>
      </c>
      <c r="G89" s="128">
        <v>0</v>
      </c>
      <c r="H89" s="128">
        <v>0</v>
      </c>
      <c r="I89" s="127">
        <f t="shared" si="3"/>
        <v>0</v>
      </c>
      <c r="K89" s="39"/>
      <c r="L89" s="38"/>
      <c r="P89" s="110"/>
      <c r="Q89" s="110"/>
      <c r="R89" s="110"/>
      <c r="S89" s="110"/>
    </row>
    <row r="90" spans="1:19" s="37" customFormat="1" ht="27" x14ac:dyDescent="0.25">
      <c r="A90" s="30"/>
      <c r="B90" s="30"/>
      <c r="C90" s="83" t="s">
        <v>216</v>
      </c>
      <c r="D90" s="82"/>
      <c r="E90" s="81">
        <f>SUM(E79:E89)</f>
        <v>0</v>
      </c>
      <c r="F90" s="81">
        <f>SUM(SUM(F79:F89))</f>
        <v>0</v>
      </c>
      <c r="G90" s="81">
        <f>SUM(G79:G89)</f>
        <v>0</v>
      </c>
      <c r="H90" s="81">
        <f>SUM(H79:H89)</f>
        <v>0</v>
      </c>
      <c r="I90" s="81">
        <f>SUM(I79:I89)</f>
        <v>0</v>
      </c>
      <c r="J90" s="50" t="b">
        <f>SUM(E90:H90)=SUM(I79:I89)</f>
        <v>1</v>
      </c>
      <c r="K90" s="39"/>
      <c r="L90" s="38"/>
    </row>
    <row r="91" spans="1:19" s="37" customFormat="1" ht="20.100000000000001" customHeight="1" x14ac:dyDescent="0.25">
      <c r="A91" s="419" t="s">
        <v>215</v>
      </c>
      <c r="B91" s="420"/>
      <c r="C91" s="420"/>
      <c r="D91" s="420"/>
      <c r="E91" s="420"/>
      <c r="F91" s="420"/>
      <c r="G91" s="420"/>
      <c r="H91" s="420"/>
      <c r="I91" s="421"/>
      <c r="K91" s="39"/>
      <c r="L91" s="38"/>
    </row>
    <row r="92" spans="1:19" s="37" customFormat="1" ht="20.100000000000001" customHeight="1" x14ac:dyDescent="0.25">
      <c r="A92" s="106"/>
      <c r="B92" s="104"/>
      <c r="C92" s="122" t="s">
        <v>146</v>
      </c>
      <c r="D92" s="104"/>
      <c r="E92" s="104"/>
      <c r="F92" s="104"/>
      <c r="G92" s="104"/>
      <c r="H92" s="104"/>
      <c r="I92" s="104"/>
      <c r="K92" s="39"/>
      <c r="L92" s="38"/>
    </row>
    <row r="93" spans="1:19" s="37" customFormat="1" ht="20.100000000000001" hidden="1" customHeight="1" x14ac:dyDescent="0.25">
      <c r="A93" s="132" t="s">
        <v>126</v>
      </c>
      <c r="B93" s="131" t="s">
        <v>214</v>
      </c>
      <c r="C93" s="55" t="s">
        <v>213</v>
      </c>
      <c r="D93" s="135"/>
      <c r="E93" s="93">
        <v>0</v>
      </c>
      <c r="F93" s="93">
        <v>0</v>
      </c>
      <c r="G93" s="93">
        <v>0</v>
      </c>
      <c r="H93" s="93">
        <v>0</v>
      </c>
      <c r="I93" s="77">
        <f t="shared" ref="I93:I103" si="4">SUM(E93:H93)</f>
        <v>0</v>
      </c>
      <c r="K93" s="39"/>
      <c r="L93" s="38"/>
      <c r="P93" s="110"/>
      <c r="Q93" s="110"/>
      <c r="R93" s="110"/>
      <c r="S93" s="110"/>
    </row>
    <row r="94" spans="1:19" s="37" customFormat="1" ht="20.100000000000001" hidden="1" customHeight="1" x14ac:dyDescent="0.25">
      <c r="A94" s="79" t="s">
        <v>126</v>
      </c>
      <c r="B94" s="131" t="s">
        <v>212</v>
      </c>
      <c r="C94" s="55" t="s">
        <v>211</v>
      </c>
      <c r="D94" s="54"/>
      <c r="E94" s="93">
        <v>0</v>
      </c>
      <c r="F94" s="93">
        <v>0</v>
      </c>
      <c r="G94" s="93">
        <v>0</v>
      </c>
      <c r="H94" s="93">
        <v>0</v>
      </c>
      <c r="I94" s="77">
        <f t="shared" si="4"/>
        <v>0</v>
      </c>
      <c r="K94" s="39"/>
      <c r="L94" s="38"/>
      <c r="P94" s="110"/>
      <c r="Q94" s="110"/>
      <c r="R94" s="110"/>
      <c r="S94" s="110"/>
    </row>
    <row r="95" spans="1:19" s="37" customFormat="1" ht="20.100000000000001" hidden="1" customHeight="1" x14ac:dyDescent="0.25">
      <c r="A95" s="132" t="s">
        <v>126</v>
      </c>
      <c r="B95" s="131" t="s">
        <v>210</v>
      </c>
      <c r="C95" s="55" t="s">
        <v>209</v>
      </c>
      <c r="D95" s="54"/>
      <c r="E95" s="93">
        <v>0</v>
      </c>
      <c r="F95" s="93">
        <v>0</v>
      </c>
      <c r="G95" s="93">
        <v>0</v>
      </c>
      <c r="H95" s="93">
        <v>0</v>
      </c>
      <c r="I95" s="77">
        <f t="shared" si="4"/>
        <v>0</v>
      </c>
      <c r="K95" s="39"/>
      <c r="L95" s="38"/>
      <c r="P95" s="110"/>
      <c r="Q95" s="110"/>
      <c r="R95" s="110"/>
      <c r="S95" s="110"/>
    </row>
    <row r="96" spans="1:19" s="37" customFormat="1" ht="30" hidden="1" customHeight="1" x14ac:dyDescent="0.25">
      <c r="A96" s="79" t="s">
        <v>126</v>
      </c>
      <c r="B96" s="131" t="s">
        <v>208</v>
      </c>
      <c r="C96" s="55" t="s">
        <v>207</v>
      </c>
      <c r="D96" s="54"/>
      <c r="E96" s="93">
        <v>0</v>
      </c>
      <c r="F96" s="93">
        <v>0</v>
      </c>
      <c r="G96" s="93">
        <v>0</v>
      </c>
      <c r="H96" s="93">
        <v>0</v>
      </c>
      <c r="I96" s="77">
        <f t="shared" si="4"/>
        <v>0</v>
      </c>
      <c r="K96" s="39"/>
      <c r="L96" s="38"/>
      <c r="P96" s="110"/>
      <c r="Q96" s="110"/>
      <c r="R96" s="110"/>
      <c r="S96" s="110"/>
    </row>
    <row r="97" spans="1:19" s="37" customFormat="1" ht="27" hidden="1" customHeight="1" x14ac:dyDescent="0.25">
      <c r="A97" s="132" t="s">
        <v>126</v>
      </c>
      <c r="B97" s="131" t="s">
        <v>206</v>
      </c>
      <c r="C97" s="55" t="s">
        <v>205</v>
      </c>
      <c r="D97" s="54"/>
      <c r="E97" s="93">
        <v>0</v>
      </c>
      <c r="F97" s="93">
        <v>0</v>
      </c>
      <c r="G97" s="93">
        <v>0</v>
      </c>
      <c r="H97" s="93">
        <v>0</v>
      </c>
      <c r="I97" s="77">
        <f t="shared" si="4"/>
        <v>0</v>
      </c>
      <c r="K97" s="39"/>
      <c r="L97" s="38"/>
      <c r="P97" s="110"/>
      <c r="Q97" s="110"/>
      <c r="R97" s="110"/>
      <c r="S97" s="110"/>
    </row>
    <row r="98" spans="1:19" s="37" customFormat="1" ht="20.100000000000001" hidden="1" customHeight="1" x14ac:dyDescent="0.25">
      <c r="A98" s="79" t="s">
        <v>126</v>
      </c>
      <c r="B98" s="131" t="s">
        <v>204</v>
      </c>
      <c r="C98" s="55" t="s">
        <v>203</v>
      </c>
      <c r="D98" s="54"/>
      <c r="E98" s="93">
        <v>0</v>
      </c>
      <c r="F98" s="93">
        <v>0</v>
      </c>
      <c r="G98" s="93">
        <v>0</v>
      </c>
      <c r="H98" s="93">
        <v>0</v>
      </c>
      <c r="I98" s="77">
        <f t="shared" si="4"/>
        <v>0</v>
      </c>
      <c r="K98" s="39"/>
      <c r="L98" s="38"/>
      <c r="P98" s="110"/>
      <c r="Q98" s="110"/>
      <c r="R98" s="110"/>
      <c r="S98" s="110"/>
    </row>
    <row r="99" spans="1:19" s="37" customFormat="1" ht="20.100000000000001" hidden="1" customHeight="1" x14ac:dyDescent="0.25">
      <c r="A99" s="132" t="s">
        <v>126</v>
      </c>
      <c r="B99" s="131" t="s">
        <v>200</v>
      </c>
      <c r="C99" s="55" t="s">
        <v>202</v>
      </c>
      <c r="D99" s="54"/>
      <c r="E99" s="93">
        <v>0</v>
      </c>
      <c r="F99" s="93">
        <v>0</v>
      </c>
      <c r="G99" s="93">
        <v>0</v>
      </c>
      <c r="H99" s="93">
        <v>0</v>
      </c>
      <c r="I99" s="77">
        <f t="shared" si="4"/>
        <v>0</v>
      </c>
      <c r="K99" s="39"/>
      <c r="L99" s="38"/>
      <c r="P99" s="110"/>
      <c r="Q99" s="110"/>
      <c r="R99" s="110"/>
      <c r="S99" s="110"/>
    </row>
    <row r="100" spans="1:19" s="37" customFormat="1" ht="27" hidden="1" x14ac:dyDescent="0.25">
      <c r="A100" s="79" t="s">
        <v>126</v>
      </c>
      <c r="B100" s="131" t="s">
        <v>201</v>
      </c>
      <c r="C100" s="55"/>
      <c r="D100" s="54"/>
      <c r="E100" s="93">
        <v>0</v>
      </c>
      <c r="F100" s="93">
        <v>0</v>
      </c>
      <c r="G100" s="93">
        <v>0</v>
      </c>
      <c r="H100" s="93">
        <v>0</v>
      </c>
      <c r="I100" s="77">
        <f t="shared" si="4"/>
        <v>0</v>
      </c>
      <c r="K100" s="39"/>
      <c r="L100" s="38"/>
      <c r="P100" s="110"/>
      <c r="Q100" s="110"/>
      <c r="R100" s="110"/>
      <c r="S100" s="110"/>
    </row>
    <row r="101" spans="1:19" s="37" customFormat="1" ht="27" hidden="1" x14ac:dyDescent="0.25">
      <c r="A101" s="132" t="s">
        <v>126</v>
      </c>
      <c r="B101" s="131" t="s">
        <v>201</v>
      </c>
      <c r="C101" s="55"/>
      <c r="D101" s="54"/>
      <c r="E101" s="93">
        <v>0</v>
      </c>
      <c r="F101" s="93">
        <v>0</v>
      </c>
      <c r="G101" s="93">
        <v>0</v>
      </c>
      <c r="H101" s="93">
        <v>0</v>
      </c>
      <c r="I101" s="77">
        <f t="shared" si="4"/>
        <v>0</v>
      </c>
      <c r="K101" s="39"/>
      <c r="L101" s="38"/>
      <c r="P101" s="110"/>
      <c r="Q101" s="110"/>
      <c r="R101" s="110"/>
      <c r="S101" s="110"/>
    </row>
    <row r="102" spans="1:19" s="37" customFormat="1" ht="24.75" hidden="1" customHeight="1" x14ac:dyDescent="0.25">
      <c r="A102" s="79" t="s">
        <v>126</v>
      </c>
      <c r="B102" s="131" t="s">
        <v>200</v>
      </c>
      <c r="C102" s="55"/>
      <c r="D102" s="54"/>
      <c r="E102" s="93">
        <v>0</v>
      </c>
      <c r="F102" s="93">
        <v>0</v>
      </c>
      <c r="G102" s="93">
        <v>0</v>
      </c>
      <c r="H102" s="93">
        <v>0</v>
      </c>
      <c r="I102" s="77">
        <f t="shared" si="4"/>
        <v>0</v>
      </c>
      <c r="K102" s="39"/>
      <c r="L102" s="38"/>
      <c r="P102" s="110"/>
      <c r="Q102" s="110"/>
      <c r="R102" s="110"/>
      <c r="S102" s="110"/>
    </row>
    <row r="103" spans="1:19" s="37" customFormat="1" ht="24.75" hidden="1" customHeight="1" x14ac:dyDescent="0.25">
      <c r="A103" s="79" t="s">
        <v>126</v>
      </c>
      <c r="B103" s="131" t="s">
        <v>199</v>
      </c>
      <c r="C103" s="55"/>
      <c r="D103" s="129"/>
      <c r="E103" s="128">
        <v>0</v>
      </c>
      <c r="F103" s="128">
        <v>0</v>
      </c>
      <c r="G103" s="128">
        <v>0</v>
      </c>
      <c r="H103" s="128">
        <v>0</v>
      </c>
      <c r="I103" s="127">
        <f t="shared" si="4"/>
        <v>0</v>
      </c>
      <c r="K103" s="39"/>
      <c r="L103" s="38"/>
      <c r="P103" s="110"/>
      <c r="Q103" s="110"/>
      <c r="R103" s="110"/>
      <c r="S103" s="110"/>
    </row>
    <row r="104" spans="1:19" s="37" customFormat="1" ht="27" x14ac:dyDescent="0.25">
      <c r="A104" s="30"/>
      <c r="B104" s="30"/>
      <c r="C104" s="83" t="s">
        <v>198</v>
      </c>
      <c r="D104" s="82"/>
      <c r="E104" s="81">
        <f>SUM(E93:E103)</f>
        <v>0</v>
      </c>
      <c r="F104" s="81">
        <f>SUM(F93:F103)</f>
        <v>0</v>
      </c>
      <c r="G104" s="81">
        <f>SUM(G93:G103)</f>
        <v>0</v>
      </c>
      <c r="H104" s="81">
        <f>SUM(H93:H103)</f>
        <v>0</v>
      </c>
      <c r="I104" s="81">
        <f>SUM(I93:I103)</f>
        <v>0</v>
      </c>
      <c r="J104" s="50" t="b">
        <f>SUM(E104:H104)=SUM(I93:I103)</f>
        <v>1</v>
      </c>
      <c r="K104" s="39"/>
      <c r="L104" s="38"/>
    </row>
    <row r="105" spans="1:19" s="37" customFormat="1" ht="20.100000000000001" customHeight="1" x14ac:dyDescent="0.25">
      <c r="A105" s="419" t="s">
        <v>197</v>
      </c>
      <c r="B105" s="420"/>
      <c r="C105" s="420"/>
      <c r="D105" s="420"/>
      <c r="E105" s="420"/>
      <c r="F105" s="420"/>
      <c r="G105" s="420"/>
      <c r="H105" s="420"/>
      <c r="I105" s="421"/>
      <c r="K105" s="39"/>
      <c r="L105" s="38"/>
    </row>
    <row r="106" spans="1:19" s="37" customFormat="1" ht="20.100000000000001" customHeight="1" x14ac:dyDescent="0.25">
      <c r="A106" s="132" t="s">
        <v>126</v>
      </c>
      <c r="B106" s="131"/>
      <c r="C106" s="122" t="s">
        <v>146</v>
      </c>
      <c r="D106" s="135"/>
      <c r="E106" s="134" t="s">
        <v>126</v>
      </c>
      <c r="F106" s="134" t="s">
        <v>126</v>
      </c>
      <c r="G106" s="134" t="s">
        <v>126</v>
      </c>
      <c r="H106" s="134" t="s">
        <v>126</v>
      </c>
      <c r="I106" s="133" t="s">
        <v>126</v>
      </c>
      <c r="K106" s="39"/>
      <c r="L106" s="38"/>
      <c r="P106" s="110" t="s">
        <v>126</v>
      </c>
      <c r="Q106" s="110" t="s">
        <v>126</v>
      </c>
      <c r="R106" s="110"/>
      <c r="S106" s="110"/>
    </row>
    <row r="107" spans="1:19" s="37" customFormat="1" ht="18" hidden="1" customHeight="1" x14ac:dyDescent="0.25">
      <c r="A107" s="79" t="s">
        <v>126</v>
      </c>
      <c r="B107" s="131" t="s">
        <v>196</v>
      </c>
      <c r="C107" s="55" t="s">
        <v>195</v>
      </c>
      <c r="D107" s="54"/>
      <c r="E107" s="93">
        <v>0</v>
      </c>
      <c r="F107" s="93">
        <v>0</v>
      </c>
      <c r="G107" s="93">
        <v>0</v>
      </c>
      <c r="H107" s="93">
        <v>0</v>
      </c>
      <c r="I107" s="77">
        <f t="shared" ref="I107:I116" si="5">SUM(E107:H107)</f>
        <v>0</v>
      </c>
      <c r="K107" s="39"/>
      <c r="L107" s="38"/>
      <c r="P107" s="110"/>
      <c r="Q107" s="110"/>
      <c r="R107" s="110"/>
      <c r="S107" s="110"/>
    </row>
    <row r="108" spans="1:19" s="37" customFormat="1" ht="20.100000000000001" hidden="1" customHeight="1" x14ac:dyDescent="0.25">
      <c r="A108" s="132" t="s">
        <v>126</v>
      </c>
      <c r="B108" s="131" t="s">
        <v>647</v>
      </c>
      <c r="C108" s="55" t="s">
        <v>194</v>
      </c>
      <c r="D108" s="54"/>
      <c r="E108" s="93">
        <v>0</v>
      </c>
      <c r="F108" s="93">
        <v>0</v>
      </c>
      <c r="G108" s="93">
        <v>0</v>
      </c>
      <c r="H108" s="93">
        <v>0</v>
      </c>
      <c r="I108" s="77">
        <f t="shared" si="5"/>
        <v>0</v>
      </c>
      <c r="K108" s="39"/>
      <c r="L108" s="38"/>
      <c r="P108" s="110"/>
      <c r="Q108" s="110"/>
      <c r="R108" s="110"/>
      <c r="S108" s="110"/>
    </row>
    <row r="109" spans="1:19" s="37" customFormat="1" ht="13.5" hidden="1" x14ac:dyDescent="0.25">
      <c r="A109" s="79" t="s">
        <v>126</v>
      </c>
      <c r="B109" s="131" t="s">
        <v>193</v>
      </c>
      <c r="C109" s="55" t="s">
        <v>192</v>
      </c>
      <c r="D109" s="54"/>
      <c r="E109" s="93">
        <v>0</v>
      </c>
      <c r="F109" s="93">
        <v>0</v>
      </c>
      <c r="G109" s="93">
        <v>0</v>
      </c>
      <c r="H109" s="93">
        <v>0</v>
      </c>
      <c r="I109" s="77">
        <f t="shared" si="5"/>
        <v>0</v>
      </c>
      <c r="K109" s="39"/>
      <c r="L109" s="38"/>
      <c r="P109" s="110"/>
      <c r="Q109" s="110"/>
      <c r="R109" s="110"/>
      <c r="S109" s="110"/>
    </row>
    <row r="110" spans="1:19" s="37" customFormat="1" ht="13.5" hidden="1" x14ac:dyDescent="0.25">
      <c r="A110" s="132" t="s">
        <v>126</v>
      </c>
      <c r="B110" s="131" t="s">
        <v>191</v>
      </c>
      <c r="C110" s="55" t="s">
        <v>190</v>
      </c>
      <c r="D110" s="54"/>
      <c r="E110" s="93">
        <v>0</v>
      </c>
      <c r="F110" s="93">
        <v>0</v>
      </c>
      <c r="G110" s="93">
        <v>0</v>
      </c>
      <c r="H110" s="93">
        <v>0</v>
      </c>
      <c r="I110" s="77">
        <f t="shared" si="5"/>
        <v>0</v>
      </c>
      <c r="K110" s="39"/>
      <c r="L110" s="38"/>
      <c r="P110" s="110"/>
      <c r="Q110" s="110"/>
      <c r="R110" s="110"/>
      <c r="S110" s="110"/>
    </row>
    <row r="111" spans="1:19" s="37" customFormat="1" ht="13.5" hidden="1" x14ac:dyDescent="0.25">
      <c r="A111" s="79" t="s">
        <v>126</v>
      </c>
      <c r="B111" s="131" t="s">
        <v>189</v>
      </c>
      <c r="C111" s="55" t="s">
        <v>188</v>
      </c>
      <c r="D111" s="54"/>
      <c r="E111" s="93">
        <v>0</v>
      </c>
      <c r="F111" s="93">
        <v>0</v>
      </c>
      <c r="G111" s="93">
        <v>0</v>
      </c>
      <c r="H111" s="93">
        <v>0</v>
      </c>
      <c r="I111" s="77">
        <f t="shared" si="5"/>
        <v>0</v>
      </c>
      <c r="K111" s="39"/>
      <c r="L111" s="38"/>
      <c r="P111" s="110"/>
      <c r="Q111" s="110"/>
      <c r="R111" s="110"/>
      <c r="S111" s="110"/>
    </row>
    <row r="112" spans="1:19" s="37" customFormat="1" ht="13.5" hidden="1" x14ac:dyDescent="0.25">
      <c r="A112" s="132" t="s">
        <v>126</v>
      </c>
      <c r="B112" s="131" t="s">
        <v>187</v>
      </c>
      <c r="C112" s="55"/>
      <c r="D112" s="54"/>
      <c r="E112" s="93">
        <v>0</v>
      </c>
      <c r="F112" s="93">
        <v>0</v>
      </c>
      <c r="G112" s="93">
        <v>0</v>
      </c>
      <c r="H112" s="93">
        <v>0</v>
      </c>
      <c r="I112" s="77">
        <f t="shared" si="5"/>
        <v>0</v>
      </c>
      <c r="K112" s="39"/>
      <c r="L112" s="38"/>
      <c r="P112" s="110"/>
      <c r="Q112" s="110"/>
      <c r="R112" s="110"/>
      <c r="S112" s="110"/>
    </row>
    <row r="113" spans="1:19" s="37" customFormat="1" ht="13.5" hidden="1" x14ac:dyDescent="0.25">
      <c r="A113" s="79" t="s">
        <v>126</v>
      </c>
      <c r="B113" s="131" t="s">
        <v>187</v>
      </c>
      <c r="C113" s="55"/>
      <c r="D113" s="54"/>
      <c r="E113" s="93">
        <v>0</v>
      </c>
      <c r="F113" s="93">
        <v>0</v>
      </c>
      <c r="G113" s="93">
        <v>0</v>
      </c>
      <c r="H113" s="93">
        <v>0</v>
      </c>
      <c r="I113" s="77">
        <f t="shared" si="5"/>
        <v>0</v>
      </c>
      <c r="K113" s="39"/>
      <c r="L113" s="38"/>
      <c r="P113" s="110"/>
      <c r="Q113" s="110"/>
      <c r="R113" s="110"/>
      <c r="S113" s="110"/>
    </row>
    <row r="114" spans="1:19" s="37" customFormat="1" ht="13.5" hidden="1" x14ac:dyDescent="0.25">
      <c r="A114" s="132" t="s">
        <v>126</v>
      </c>
      <c r="B114" s="131" t="s">
        <v>187</v>
      </c>
      <c r="C114" s="55"/>
      <c r="D114" s="54"/>
      <c r="E114" s="93">
        <v>0</v>
      </c>
      <c r="F114" s="93">
        <v>0</v>
      </c>
      <c r="G114" s="93">
        <v>0</v>
      </c>
      <c r="H114" s="93">
        <v>0</v>
      </c>
      <c r="I114" s="77">
        <f t="shared" si="5"/>
        <v>0</v>
      </c>
      <c r="K114" s="39"/>
      <c r="L114" s="38"/>
      <c r="P114" s="110"/>
      <c r="Q114" s="110"/>
      <c r="R114" s="110"/>
      <c r="S114" s="110"/>
    </row>
    <row r="115" spans="1:19" s="37" customFormat="1" ht="13.5" hidden="1" x14ac:dyDescent="0.25">
      <c r="A115" s="79" t="s">
        <v>126</v>
      </c>
      <c r="B115" s="131" t="s">
        <v>187</v>
      </c>
      <c r="C115" s="55"/>
      <c r="D115" s="54"/>
      <c r="E115" s="93">
        <v>0</v>
      </c>
      <c r="F115" s="93">
        <v>0</v>
      </c>
      <c r="G115" s="93">
        <v>0</v>
      </c>
      <c r="H115" s="93">
        <v>0</v>
      </c>
      <c r="I115" s="77">
        <f t="shared" si="5"/>
        <v>0</v>
      </c>
      <c r="K115" s="39"/>
      <c r="L115" s="38"/>
      <c r="P115" s="110"/>
      <c r="Q115" s="110"/>
      <c r="R115" s="110"/>
      <c r="S115" s="110"/>
    </row>
    <row r="116" spans="1:19" s="37" customFormat="1" ht="13.5" hidden="1" x14ac:dyDescent="0.25">
      <c r="A116" s="79" t="s">
        <v>126</v>
      </c>
      <c r="B116" s="131" t="s">
        <v>187</v>
      </c>
      <c r="C116" s="130"/>
      <c r="D116" s="129"/>
      <c r="E116" s="128">
        <v>0</v>
      </c>
      <c r="F116" s="128">
        <v>0</v>
      </c>
      <c r="G116" s="128">
        <v>0</v>
      </c>
      <c r="H116" s="128">
        <v>0</v>
      </c>
      <c r="I116" s="127">
        <f t="shared" si="5"/>
        <v>0</v>
      </c>
      <c r="K116" s="39"/>
      <c r="L116" s="38"/>
      <c r="P116" s="110"/>
      <c r="Q116" s="110"/>
      <c r="R116" s="110"/>
      <c r="S116" s="110"/>
    </row>
    <row r="117" spans="1:19" s="37" customFormat="1" ht="23.25" customHeight="1" x14ac:dyDescent="0.25">
      <c r="A117" s="30"/>
      <c r="B117" s="30"/>
      <c r="C117" s="83" t="s">
        <v>186</v>
      </c>
      <c r="D117" s="82"/>
      <c r="E117" s="81">
        <f>SUM(E106:E116)</f>
        <v>0</v>
      </c>
      <c r="F117" s="81">
        <f>SUM(F106:F116)</f>
        <v>0</v>
      </c>
      <c r="G117" s="81">
        <f>SUM(G106:G116)</f>
        <v>0</v>
      </c>
      <c r="H117" s="81">
        <f>SUM(H106:H116)</f>
        <v>0</v>
      </c>
      <c r="I117" s="81">
        <f>SUM(I106:I116)</f>
        <v>0</v>
      </c>
      <c r="J117" s="50" t="b">
        <f>SUM(E117:H117)=SUM(I106:I116)</f>
        <v>1</v>
      </c>
      <c r="K117" s="39"/>
      <c r="L117" s="38"/>
    </row>
    <row r="118" spans="1:19" s="72" customFormat="1" ht="24" customHeight="1" x14ac:dyDescent="0.25">
      <c r="A118" s="126"/>
      <c r="B118" s="126"/>
      <c r="C118" s="125" t="s">
        <v>185</v>
      </c>
      <c r="D118" s="74"/>
      <c r="E118" s="73">
        <f>SUM(E33,E49,E64,E77,E90,E104,E117)</f>
        <v>1950.27</v>
      </c>
      <c r="F118" s="73">
        <f>SUM(F33,F49,F64,F77,F90,F104,F117)</f>
        <v>159.84</v>
      </c>
      <c r="G118" s="73">
        <f>SUM(G33,G49,G64,G77,G90,G104,G117)</f>
        <v>133.12</v>
      </c>
      <c r="H118" s="73">
        <f>SUM(H33,H49,H64,H77,H90,H104,H117)</f>
        <v>0</v>
      </c>
      <c r="I118" s="73">
        <f>SUM(I33,I49,I64,I77,I90,I104,I117)</f>
        <v>2243.23</v>
      </c>
      <c r="J118" s="124" t="b">
        <f>SUM(E118:H118)=SUM(I33,I49,I64,I77,I90,I104,I117)</f>
        <v>1</v>
      </c>
      <c r="K118" s="39"/>
      <c r="L118" s="38"/>
    </row>
    <row r="119" spans="1:19" s="37" customFormat="1" ht="20.100000000000001" customHeight="1" x14ac:dyDescent="0.25">
      <c r="A119" s="419" t="s">
        <v>184</v>
      </c>
      <c r="B119" s="420"/>
      <c r="C119" s="420"/>
      <c r="D119" s="420"/>
      <c r="E119" s="420"/>
      <c r="F119" s="420"/>
      <c r="G119" s="420"/>
      <c r="H119" s="420"/>
      <c r="I119" s="421"/>
      <c r="K119" s="39"/>
      <c r="L119" s="123">
        <f>SUM(L25:L118)</f>
        <v>0</v>
      </c>
    </row>
    <row r="120" spans="1:19" s="37" customFormat="1" ht="20.100000000000001" customHeight="1" x14ac:dyDescent="0.25">
      <c r="A120" s="106"/>
      <c r="B120" s="104"/>
      <c r="C120" s="122" t="s">
        <v>146</v>
      </c>
      <c r="D120" s="104"/>
      <c r="E120" s="104"/>
      <c r="F120" s="104"/>
      <c r="G120" s="104"/>
      <c r="H120" s="104"/>
      <c r="I120" s="104"/>
      <c r="K120" s="39"/>
      <c r="L120" s="123"/>
    </row>
    <row r="121" spans="1:19" s="37" customFormat="1" ht="51.75" hidden="1" customHeight="1" x14ac:dyDescent="0.25">
      <c r="A121" s="79" t="s">
        <v>126</v>
      </c>
      <c r="B121" s="103" t="s">
        <v>183</v>
      </c>
      <c r="C121" s="55" t="s">
        <v>182</v>
      </c>
      <c r="D121" s="59">
        <f>K121/100</f>
        <v>0</v>
      </c>
      <c r="E121" s="57">
        <f>E118*K121/100</f>
        <v>0</v>
      </c>
      <c r="F121" s="57">
        <f>F118*K121/100</f>
        <v>0</v>
      </c>
      <c r="G121" s="57"/>
      <c r="H121" s="57"/>
      <c r="I121" s="57">
        <f>SUM(E121:F121)</f>
        <v>0</v>
      </c>
      <c r="K121" s="56">
        <v>0</v>
      </c>
      <c r="L121" s="38">
        <v>4</v>
      </c>
    </row>
    <row r="122" spans="1:19" s="37" customFormat="1" ht="13.5" x14ac:dyDescent="0.25">
      <c r="A122" s="30"/>
      <c r="B122" s="30"/>
      <c r="C122" s="83" t="s">
        <v>181</v>
      </c>
      <c r="D122" s="82"/>
      <c r="E122" s="81">
        <f>E121</f>
        <v>0</v>
      </c>
      <c r="F122" s="81">
        <f>F121</f>
        <v>0</v>
      </c>
      <c r="G122" s="81">
        <f>G121</f>
        <v>0</v>
      </c>
      <c r="H122" s="81">
        <f>H121</f>
        <v>0</v>
      </c>
      <c r="I122" s="81">
        <f>I121</f>
        <v>0</v>
      </c>
      <c r="J122" s="50"/>
      <c r="K122" s="39"/>
      <c r="L122" s="38"/>
    </row>
    <row r="123" spans="1:19" s="37" customFormat="1" ht="27" x14ac:dyDescent="0.25">
      <c r="A123" s="79" t="s">
        <v>126</v>
      </c>
      <c r="B123" s="30"/>
      <c r="C123" s="55" t="s">
        <v>180</v>
      </c>
      <c r="D123" s="59"/>
      <c r="E123" s="57">
        <f>E122*K123/100</f>
        <v>0</v>
      </c>
      <c r="F123" s="57">
        <f>F122*K123/100</f>
        <v>0</v>
      </c>
      <c r="G123" s="57"/>
      <c r="H123" s="57"/>
      <c r="I123" s="57">
        <f>SUM(E123:F123)</f>
        <v>0</v>
      </c>
      <c r="K123" s="56">
        <v>15</v>
      </c>
      <c r="L123" s="38"/>
    </row>
    <row r="124" spans="1:19" s="37" customFormat="1" ht="27" x14ac:dyDescent="0.25">
      <c r="A124" s="30"/>
      <c r="B124" s="30"/>
      <c r="C124" s="83" t="s">
        <v>179</v>
      </c>
      <c r="D124" s="82"/>
      <c r="E124" s="81">
        <f>SUM(E118,E122)</f>
        <v>1950.27</v>
      </c>
      <c r="F124" s="81">
        <f>SUM(F118,F122)</f>
        <v>159.84</v>
      </c>
      <c r="G124" s="81">
        <f>SUM(G118,G122)</f>
        <v>133.12</v>
      </c>
      <c r="H124" s="81">
        <f>SUM(H118,H122)</f>
        <v>0</v>
      </c>
      <c r="I124" s="81">
        <f>SUM(E124:H124)</f>
        <v>2243.23</v>
      </c>
      <c r="J124" s="50" t="b">
        <f>SUM(E124:H124)=SUM(I118,I122)</f>
        <v>1</v>
      </c>
      <c r="K124" s="39"/>
      <c r="L124" s="38"/>
    </row>
    <row r="125" spans="1:19" s="37" customFormat="1" ht="20.100000000000001" customHeight="1" x14ac:dyDescent="0.25">
      <c r="A125" s="419" t="s">
        <v>178</v>
      </c>
      <c r="B125" s="420"/>
      <c r="C125" s="420"/>
      <c r="D125" s="420"/>
      <c r="E125" s="420"/>
      <c r="F125" s="420"/>
      <c r="G125" s="420"/>
      <c r="H125" s="420"/>
      <c r="I125" s="421"/>
      <c r="K125" s="39"/>
      <c r="L125" s="38"/>
    </row>
    <row r="126" spans="1:19" s="37" customFormat="1" ht="20.100000000000001" customHeight="1" x14ac:dyDescent="0.25">
      <c r="A126" s="106"/>
      <c r="B126" s="104"/>
      <c r="C126" s="122" t="s">
        <v>146</v>
      </c>
      <c r="D126" s="104"/>
      <c r="E126" s="104"/>
      <c r="F126" s="104"/>
      <c r="G126" s="104"/>
      <c r="H126" s="104"/>
      <c r="I126" s="104"/>
      <c r="K126" s="39"/>
      <c r="L126" s="38"/>
    </row>
    <row r="127" spans="1:19" s="40" customFormat="1" ht="57.75" hidden="1" customHeight="1" x14ac:dyDescent="0.25">
      <c r="A127" s="79" t="s">
        <v>126</v>
      </c>
      <c r="B127" s="121" t="s">
        <v>177</v>
      </c>
      <c r="C127" s="55" t="s">
        <v>176</v>
      </c>
      <c r="D127" s="59">
        <f>K127/100</f>
        <v>0</v>
      </c>
      <c r="E127" s="57">
        <f>E124*K127/100</f>
        <v>0</v>
      </c>
      <c r="F127" s="57">
        <f>F124*K127/100</f>
        <v>0</v>
      </c>
      <c r="G127" s="57"/>
      <c r="H127" s="57"/>
      <c r="I127" s="57">
        <f>SUM(E127:F127)</f>
        <v>0</v>
      </c>
      <c r="K127" s="56">
        <v>0</v>
      </c>
      <c r="L127" s="41"/>
    </row>
    <row r="128" spans="1:19" s="40" customFormat="1" ht="27" hidden="1" x14ac:dyDescent="0.2">
      <c r="A128" s="79" t="s">
        <v>126</v>
      </c>
      <c r="B128" s="120" t="s">
        <v>175</v>
      </c>
      <c r="C128" s="119" t="s">
        <v>174</v>
      </c>
      <c r="D128" s="118"/>
      <c r="E128" s="117"/>
      <c r="F128" s="117"/>
      <c r="G128" s="117"/>
      <c r="H128" s="117">
        <f>(E124+F124)*K128/100</f>
        <v>0</v>
      </c>
      <c r="I128" s="117">
        <f t="shared" ref="I128:I141" si="6">H128</f>
        <v>0</v>
      </c>
      <c r="J128" s="116"/>
      <c r="K128" s="115">
        <v>0</v>
      </c>
      <c r="L128" s="114">
        <v>2.5</v>
      </c>
    </row>
    <row r="129" spans="1:24" s="40" customFormat="1" ht="81" hidden="1" x14ac:dyDescent="0.25">
      <c r="A129" s="79" t="s">
        <v>126</v>
      </c>
      <c r="B129" s="109" t="s">
        <v>173</v>
      </c>
      <c r="C129" s="55" t="s">
        <v>172</v>
      </c>
      <c r="D129" s="54"/>
      <c r="E129" s="57"/>
      <c r="F129" s="57"/>
      <c r="G129" s="57"/>
      <c r="H129" s="93">
        <f>L129</f>
        <v>0</v>
      </c>
      <c r="I129" s="57">
        <f t="shared" si="6"/>
        <v>0</v>
      </c>
      <c r="K129" s="42"/>
      <c r="L129" s="92"/>
    </row>
    <row r="130" spans="1:24" s="40" customFormat="1" ht="94.5" hidden="1" x14ac:dyDescent="0.25">
      <c r="A130" s="79" t="s">
        <v>126</v>
      </c>
      <c r="B130" s="109" t="s">
        <v>171</v>
      </c>
      <c r="C130" s="55" t="s">
        <v>170</v>
      </c>
      <c r="D130" s="54"/>
      <c r="E130" s="57"/>
      <c r="F130" s="57"/>
      <c r="G130" s="57"/>
      <c r="H130" s="93">
        <f>L130</f>
        <v>0</v>
      </c>
      <c r="I130" s="57">
        <f t="shared" si="6"/>
        <v>0</v>
      </c>
      <c r="K130" s="42"/>
      <c r="L130" s="92"/>
    </row>
    <row r="131" spans="1:24" s="40" customFormat="1" ht="81" hidden="1" x14ac:dyDescent="0.25">
      <c r="A131" s="79" t="s">
        <v>126</v>
      </c>
      <c r="B131" s="109" t="s">
        <v>169</v>
      </c>
      <c r="C131" s="55" t="s">
        <v>168</v>
      </c>
      <c r="D131" s="54"/>
      <c r="E131" s="57"/>
      <c r="F131" s="57"/>
      <c r="G131" s="57"/>
      <c r="H131" s="93">
        <f>L131</f>
        <v>0</v>
      </c>
      <c r="I131" s="57">
        <f t="shared" si="6"/>
        <v>0</v>
      </c>
      <c r="K131" s="42"/>
      <c r="L131" s="92"/>
    </row>
    <row r="132" spans="1:24" s="40" customFormat="1" ht="81" hidden="1" x14ac:dyDescent="0.25">
      <c r="A132" s="79" t="s">
        <v>126</v>
      </c>
      <c r="B132" s="109" t="s">
        <v>167</v>
      </c>
      <c r="C132" s="55" t="s">
        <v>166</v>
      </c>
      <c r="D132" s="54"/>
      <c r="E132" s="57"/>
      <c r="F132" s="57"/>
      <c r="G132" s="57"/>
      <c r="H132" s="93">
        <f>L132</f>
        <v>0</v>
      </c>
      <c r="I132" s="57">
        <f t="shared" si="6"/>
        <v>0</v>
      </c>
      <c r="K132" s="42"/>
      <c r="L132" s="92"/>
    </row>
    <row r="133" spans="1:24" s="40" customFormat="1" ht="67.5" hidden="1" x14ac:dyDescent="0.2">
      <c r="A133" s="79" t="s">
        <v>126</v>
      </c>
      <c r="B133" s="55" t="s">
        <v>165</v>
      </c>
      <c r="C133" s="55" t="s">
        <v>164</v>
      </c>
      <c r="D133" s="59">
        <f>K133/100</f>
        <v>0</v>
      </c>
      <c r="E133" s="57"/>
      <c r="F133" s="57"/>
      <c r="G133" s="57"/>
      <c r="H133" s="57">
        <f>SUM(E124,F124)*K133/100</f>
        <v>0</v>
      </c>
      <c r="I133" s="57">
        <f t="shared" si="6"/>
        <v>0</v>
      </c>
      <c r="K133" s="56">
        <v>0</v>
      </c>
      <c r="L133" s="92"/>
    </row>
    <row r="134" spans="1:24" s="40" customFormat="1" ht="81" hidden="1" x14ac:dyDescent="0.25">
      <c r="A134" s="79" t="s">
        <v>126</v>
      </c>
      <c r="B134" s="109" t="s">
        <v>163</v>
      </c>
      <c r="C134" s="55" t="s">
        <v>162</v>
      </c>
      <c r="D134" s="59">
        <f>K134/100</f>
        <v>0</v>
      </c>
      <c r="E134" s="57"/>
      <c r="F134" s="57"/>
      <c r="G134" s="57"/>
      <c r="H134" s="57">
        <f>SUM(E124:F124)*K134/100</f>
        <v>0</v>
      </c>
      <c r="I134" s="57">
        <f t="shared" si="6"/>
        <v>0</v>
      </c>
      <c r="K134" s="113">
        <v>0</v>
      </c>
      <c r="L134" s="41"/>
    </row>
    <row r="135" spans="1:24" s="40" customFormat="1" ht="40.5" hidden="1" x14ac:dyDescent="0.25">
      <c r="A135" s="79" t="s">
        <v>126</v>
      </c>
      <c r="B135" s="109" t="s">
        <v>133</v>
      </c>
      <c r="C135" s="55" t="s">
        <v>132</v>
      </c>
      <c r="D135" s="112">
        <f>K135/100</f>
        <v>0</v>
      </c>
      <c r="E135" s="57"/>
      <c r="F135" s="57"/>
      <c r="G135" s="57"/>
      <c r="H135" s="111">
        <f>I124*D135</f>
        <v>0</v>
      </c>
      <c r="I135" s="57">
        <f t="shared" si="6"/>
        <v>0</v>
      </c>
      <c r="K135" s="56">
        <v>0</v>
      </c>
      <c r="L135" s="41"/>
    </row>
    <row r="136" spans="1:24" s="40" customFormat="1" ht="54" hidden="1" x14ac:dyDescent="0.25">
      <c r="A136" s="79" t="s">
        <v>126</v>
      </c>
      <c r="B136" s="109" t="s">
        <v>161</v>
      </c>
      <c r="C136" s="55" t="s">
        <v>160</v>
      </c>
      <c r="D136" s="59">
        <f>K136/100</f>
        <v>0</v>
      </c>
      <c r="E136" s="57"/>
      <c r="F136" s="57"/>
      <c r="G136" s="57"/>
      <c r="H136" s="57">
        <f>SUM(E124,F124)*K136/100</f>
        <v>0</v>
      </c>
      <c r="I136" s="57">
        <f t="shared" si="6"/>
        <v>0</v>
      </c>
      <c r="K136" s="56">
        <v>0</v>
      </c>
      <c r="L136" s="41"/>
    </row>
    <row r="137" spans="1:24" s="40" customFormat="1" ht="94.5" hidden="1" x14ac:dyDescent="0.25">
      <c r="A137" s="79" t="s">
        <v>126</v>
      </c>
      <c r="B137" s="109" t="s">
        <v>159</v>
      </c>
      <c r="C137" s="55" t="s">
        <v>158</v>
      </c>
      <c r="D137" s="54"/>
      <c r="E137" s="57"/>
      <c r="F137" s="57"/>
      <c r="G137" s="57"/>
      <c r="H137" s="93">
        <f>L137</f>
        <v>0</v>
      </c>
      <c r="I137" s="57">
        <f t="shared" si="6"/>
        <v>0</v>
      </c>
      <c r="K137" s="42"/>
      <c r="L137" s="92"/>
    </row>
    <row r="138" spans="1:24" s="40" customFormat="1" ht="81" hidden="1" x14ac:dyDescent="0.25">
      <c r="A138" s="79" t="s">
        <v>126</v>
      </c>
      <c r="B138" s="109" t="s">
        <v>157</v>
      </c>
      <c r="C138" s="55" t="s">
        <v>156</v>
      </c>
      <c r="D138" s="54"/>
      <c r="E138" s="57"/>
      <c r="F138" s="57"/>
      <c r="G138" s="57"/>
      <c r="H138" s="93">
        <f>L138</f>
        <v>0</v>
      </c>
      <c r="I138" s="57">
        <f t="shared" si="6"/>
        <v>0</v>
      </c>
      <c r="J138" s="110"/>
      <c r="K138" s="42"/>
      <c r="L138" s="92"/>
    </row>
    <row r="139" spans="1:24" s="40" customFormat="1" ht="54" hidden="1" x14ac:dyDescent="0.25">
      <c r="A139" s="79" t="s">
        <v>126</v>
      </c>
      <c r="B139" s="109" t="s">
        <v>155</v>
      </c>
      <c r="C139" s="55" t="s">
        <v>154</v>
      </c>
      <c r="D139" s="54"/>
      <c r="E139" s="57"/>
      <c r="F139" s="57"/>
      <c r="G139" s="57"/>
      <c r="H139" s="93">
        <f>L139</f>
        <v>0</v>
      </c>
      <c r="I139" s="57">
        <f t="shared" si="6"/>
        <v>0</v>
      </c>
      <c r="K139" s="42"/>
      <c r="L139" s="92"/>
    </row>
    <row r="140" spans="1:24" s="40" customFormat="1" ht="38.25" hidden="1" x14ac:dyDescent="0.25">
      <c r="A140" s="79" t="s">
        <v>126</v>
      </c>
      <c r="B140" s="78" t="s">
        <v>153</v>
      </c>
      <c r="C140" s="55" t="s">
        <v>152</v>
      </c>
      <c r="D140" s="54"/>
      <c r="E140" s="57"/>
      <c r="F140" s="57"/>
      <c r="G140" s="57"/>
      <c r="H140" s="93">
        <v>0</v>
      </c>
      <c r="I140" s="57">
        <f t="shared" si="6"/>
        <v>0</v>
      </c>
      <c r="K140" s="42"/>
      <c r="L140" s="92"/>
      <c r="P140" s="69"/>
    </row>
    <row r="141" spans="1:24" s="40" customFormat="1" ht="41.25" hidden="1" customHeight="1" x14ac:dyDescent="0.3">
      <c r="A141" s="79" t="s">
        <v>126</v>
      </c>
      <c r="B141" s="78" t="s">
        <v>125</v>
      </c>
      <c r="C141" s="55" t="s">
        <v>151</v>
      </c>
      <c r="D141" s="108">
        <f>K141/100</f>
        <v>0</v>
      </c>
      <c r="E141" s="57"/>
      <c r="F141" s="57"/>
      <c r="G141" s="57"/>
      <c r="H141" s="93">
        <f>(G118-G96-G97)*D141</f>
        <v>0</v>
      </c>
      <c r="I141" s="57">
        <f t="shared" si="6"/>
        <v>0</v>
      </c>
      <c r="K141" s="56">
        <v>0</v>
      </c>
      <c r="L141" s="92"/>
      <c r="M141" s="107" t="s">
        <v>150</v>
      </c>
      <c r="Q141" s="69"/>
    </row>
    <row r="142" spans="1:24" s="40" customFormat="1" ht="13.5" x14ac:dyDescent="0.25">
      <c r="A142" s="30"/>
      <c r="B142" s="30"/>
      <c r="C142" s="83" t="s">
        <v>149</v>
      </c>
      <c r="D142" s="82"/>
      <c r="E142" s="81">
        <f>SUM(E127:E141)</f>
        <v>0</v>
      </c>
      <c r="F142" s="81">
        <f>SUM(F127:F141)</f>
        <v>0</v>
      </c>
      <c r="G142" s="81">
        <f>SUM(G127:G141)</f>
        <v>0</v>
      </c>
      <c r="H142" s="81">
        <f>SUM(H128:H141)</f>
        <v>0</v>
      </c>
      <c r="I142" s="81">
        <f>SUM(I127:I141)</f>
        <v>0</v>
      </c>
      <c r="J142" s="50" t="b">
        <f>SUM(E142:H142)=SUM(I127:I141)</f>
        <v>1</v>
      </c>
      <c r="K142" s="42"/>
      <c r="L142" s="41"/>
      <c r="Q142" s="69"/>
    </row>
    <row r="143" spans="1:24" s="40" customFormat="1" ht="27" x14ac:dyDescent="0.25">
      <c r="A143" s="43"/>
      <c r="B143" s="43"/>
      <c r="C143" s="83" t="s">
        <v>148</v>
      </c>
      <c r="D143" s="82"/>
      <c r="E143" s="81">
        <f>SUM(E124,E142)</f>
        <v>1950.27</v>
      </c>
      <c r="F143" s="81">
        <f>SUM(F124,F142)</f>
        <v>159.84</v>
      </c>
      <c r="G143" s="81">
        <f>SUM(G124,G142)</f>
        <v>133.12</v>
      </c>
      <c r="H143" s="81">
        <f>SUM(H124,H142)</f>
        <v>0</v>
      </c>
      <c r="I143" s="81">
        <f>SUM(I124,I142)</f>
        <v>2243.23</v>
      </c>
      <c r="J143" s="50" t="b">
        <f>SUM(E143:H143)=SUM(I124,I142)</f>
        <v>1</v>
      </c>
      <c r="K143" s="42"/>
      <c r="L143" s="41"/>
      <c r="T143" s="72"/>
      <c r="U143" s="72"/>
      <c r="V143" s="72"/>
      <c r="W143" s="72"/>
      <c r="X143" s="72"/>
    </row>
    <row r="144" spans="1:24" s="40" customFormat="1" ht="20.100000000000001" customHeight="1" x14ac:dyDescent="0.25">
      <c r="A144" s="419" t="s">
        <v>147</v>
      </c>
      <c r="B144" s="420"/>
      <c r="C144" s="420"/>
      <c r="D144" s="420"/>
      <c r="E144" s="420"/>
      <c r="F144" s="420"/>
      <c r="G144" s="420"/>
      <c r="H144" s="420"/>
      <c r="I144" s="421"/>
      <c r="K144" s="42"/>
      <c r="L144" s="41"/>
    </row>
    <row r="145" spans="1:46" s="40" customFormat="1" ht="20.100000000000001" customHeight="1" x14ac:dyDescent="0.25">
      <c r="A145" s="106"/>
      <c r="B145" s="104"/>
      <c r="C145" s="105" t="s">
        <v>146</v>
      </c>
      <c r="D145" s="104"/>
      <c r="E145" s="104"/>
      <c r="F145" s="104"/>
      <c r="G145" s="104"/>
      <c r="H145" s="104"/>
      <c r="I145" s="104"/>
      <c r="K145" s="42"/>
      <c r="L145" s="41"/>
    </row>
    <row r="146" spans="1:46" s="40" customFormat="1" ht="42.75" hidden="1" customHeight="1" x14ac:dyDescent="0.25">
      <c r="A146" s="79" t="s">
        <v>126</v>
      </c>
      <c r="B146" s="103" t="s">
        <v>145</v>
      </c>
      <c r="C146" s="55" t="s">
        <v>144</v>
      </c>
      <c r="D146" s="59">
        <f>K146/100</f>
        <v>0</v>
      </c>
      <c r="E146" s="58"/>
      <c r="F146" s="58"/>
      <c r="G146" s="58"/>
      <c r="H146" s="57">
        <f>I143*K146/100</f>
        <v>0</v>
      </c>
      <c r="I146" s="57">
        <f>H146</f>
        <v>0</v>
      </c>
      <c r="K146" s="56">
        <v>0</v>
      </c>
      <c r="L146" s="76">
        <v>2.14</v>
      </c>
    </row>
    <row r="147" spans="1:46" s="40" customFormat="1" ht="40.5" hidden="1" customHeight="1" x14ac:dyDescent="0.25">
      <c r="A147" s="79" t="s">
        <v>126</v>
      </c>
      <c r="B147" s="55" t="s">
        <v>143</v>
      </c>
      <c r="C147" s="55" t="s">
        <v>142</v>
      </c>
      <c r="D147" s="59">
        <f>K147/100</f>
        <v>0</v>
      </c>
      <c r="E147" s="58"/>
      <c r="F147" s="58"/>
      <c r="G147" s="58"/>
      <c r="H147" s="57">
        <v>0</v>
      </c>
      <c r="I147" s="57">
        <f>H147</f>
        <v>0</v>
      </c>
      <c r="K147" s="56">
        <v>0</v>
      </c>
      <c r="L147" s="76">
        <v>1.1000000000000001</v>
      </c>
    </row>
    <row r="148" spans="1:46" s="40" customFormat="1" ht="13.5" x14ac:dyDescent="0.25">
      <c r="A148" s="43"/>
      <c r="B148" s="43"/>
      <c r="C148" s="83" t="s">
        <v>141</v>
      </c>
      <c r="D148" s="82"/>
      <c r="E148" s="81">
        <f>SUM(E147)</f>
        <v>0</v>
      </c>
      <c r="F148" s="81">
        <f>SUM(F147)</f>
        <v>0</v>
      </c>
      <c r="G148" s="81">
        <f>SUM(G147)</f>
        <v>0</v>
      </c>
      <c r="H148" s="81">
        <f>SUM(H146:H147)</f>
        <v>0</v>
      </c>
      <c r="I148" s="81">
        <f>SUM(I146:I147)</f>
        <v>0</v>
      </c>
      <c r="J148" s="50" t="b">
        <f>SUM(E148:H148)=SUM(I147)</f>
        <v>1</v>
      </c>
      <c r="K148" s="42"/>
      <c r="L148" s="41"/>
    </row>
    <row r="149" spans="1:46" s="40" customFormat="1" ht="13.5" x14ac:dyDescent="0.25">
      <c r="A149" s="43"/>
      <c r="B149" s="43"/>
      <c r="C149" s="83" t="s">
        <v>140</v>
      </c>
      <c r="D149" s="82"/>
      <c r="E149" s="81">
        <f>SUM(E143,E148)</f>
        <v>1950.27</v>
      </c>
      <c r="F149" s="81">
        <f>SUM(F143,F148)</f>
        <v>159.84</v>
      </c>
      <c r="G149" s="81">
        <f>SUM(G143,G148)</f>
        <v>133.12</v>
      </c>
      <c r="H149" s="81">
        <f>SUM(H143,H148)</f>
        <v>0</v>
      </c>
      <c r="I149" s="81">
        <f>SUM(I143,I148)</f>
        <v>2243.23</v>
      </c>
      <c r="K149" s="42"/>
      <c r="L149" s="41"/>
    </row>
    <row r="150" spans="1:46" s="40" customFormat="1" ht="20.100000000000001" customHeight="1" x14ac:dyDescent="0.25">
      <c r="A150" s="419" t="s">
        <v>139</v>
      </c>
      <c r="B150" s="420"/>
      <c r="C150" s="420"/>
      <c r="D150" s="420"/>
      <c r="E150" s="420"/>
      <c r="F150" s="420"/>
      <c r="G150" s="420"/>
      <c r="H150" s="420"/>
      <c r="I150" s="421"/>
      <c r="K150" s="42"/>
      <c r="L150" s="41"/>
      <c r="M150" s="96"/>
      <c r="N150" s="87"/>
      <c r="O150" s="94"/>
      <c r="P150" s="87"/>
    </row>
    <row r="151" spans="1:46" s="40" customFormat="1" ht="20.100000000000001" hidden="1" customHeight="1" x14ac:dyDescent="0.25">
      <c r="A151" s="106"/>
      <c r="B151" s="104"/>
      <c r="C151" s="191" t="s">
        <v>146</v>
      </c>
      <c r="D151" s="190"/>
      <c r="E151" s="104"/>
      <c r="F151" s="104"/>
      <c r="G151" s="104"/>
      <c r="H151" s="104"/>
      <c r="I151" s="104"/>
      <c r="K151" s="42"/>
      <c r="L151" s="41"/>
      <c r="M151" s="96"/>
      <c r="N151" s="87"/>
      <c r="O151" s="94"/>
      <c r="P151" s="87"/>
    </row>
    <row r="152" spans="1:46" s="40" customFormat="1" ht="26.25" hidden="1" customHeight="1" x14ac:dyDescent="0.25">
      <c r="A152" s="79" t="s">
        <v>126</v>
      </c>
      <c r="B152" s="78" t="s">
        <v>137</v>
      </c>
      <c r="C152" s="417" t="s">
        <v>352</v>
      </c>
      <c r="D152" s="417"/>
      <c r="E152" s="58"/>
      <c r="F152" s="58"/>
      <c r="G152" s="58"/>
      <c r="H152" s="93">
        <f>0/4.59</f>
        <v>0</v>
      </c>
      <c r="I152" s="57">
        <f t="shared" ref="I152:I158" si="7">H152</f>
        <v>0</v>
      </c>
      <c r="K152" s="42"/>
      <c r="L152" s="92"/>
      <c r="M152" s="96"/>
      <c r="N152" s="95"/>
      <c r="O152" s="94"/>
      <c r="P152" s="87"/>
    </row>
    <row r="153" spans="1:46" s="40" customFormat="1" ht="27" hidden="1" customHeight="1" x14ac:dyDescent="0.25">
      <c r="A153" s="79"/>
      <c r="B153" s="78" t="s">
        <v>137</v>
      </c>
      <c r="C153" s="417" t="s">
        <v>138</v>
      </c>
      <c r="D153" s="417"/>
      <c r="E153" s="58"/>
      <c r="F153" s="58"/>
      <c r="G153" s="58"/>
      <c r="H153" s="93">
        <f>0/4.6</f>
        <v>0</v>
      </c>
      <c r="I153" s="57">
        <f t="shared" si="7"/>
        <v>0</v>
      </c>
      <c r="K153" s="42"/>
      <c r="L153" s="92"/>
      <c r="M153" s="96"/>
      <c r="N153" s="95"/>
      <c r="O153" s="94"/>
      <c r="P153" s="87"/>
    </row>
    <row r="154" spans="1:46" s="40" customFormat="1" ht="27" hidden="1" customHeight="1" x14ac:dyDescent="0.25">
      <c r="A154" s="79"/>
      <c r="B154" s="78" t="s">
        <v>137</v>
      </c>
      <c r="C154" s="417" t="s">
        <v>136</v>
      </c>
      <c r="D154" s="417"/>
      <c r="E154" s="58"/>
      <c r="F154" s="58"/>
      <c r="G154" s="58"/>
      <c r="H154" s="93">
        <f>0/4.6</f>
        <v>0</v>
      </c>
      <c r="I154" s="57">
        <f t="shared" si="7"/>
        <v>0</v>
      </c>
      <c r="K154" s="42"/>
      <c r="L154" s="92"/>
      <c r="M154" s="96"/>
      <c r="N154" s="95"/>
      <c r="O154" s="94"/>
      <c r="P154" s="87"/>
    </row>
    <row r="155" spans="1:46" s="40" customFormat="1" ht="24" hidden="1" customHeight="1" x14ac:dyDescent="0.25">
      <c r="A155" s="79" t="s">
        <v>126</v>
      </c>
      <c r="B155" s="78" t="s">
        <v>135</v>
      </c>
      <c r="C155" s="55" t="s">
        <v>134</v>
      </c>
      <c r="D155" s="59">
        <f>K155/100</f>
        <v>0</v>
      </c>
      <c r="E155" s="58"/>
      <c r="F155" s="58"/>
      <c r="G155" s="58"/>
      <c r="H155" s="57">
        <f>I143*K155/100</f>
        <v>0</v>
      </c>
      <c r="I155" s="57">
        <f t="shared" si="7"/>
        <v>0</v>
      </c>
      <c r="K155" s="56">
        <v>0</v>
      </c>
      <c r="L155" s="76">
        <v>0.2</v>
      </c>
      <c r="M155" s="102"/>
      <c r="N155" s="101"/>
      <c r="O155" s="100"/>
      <c r="P155" s="100"/>
      <c r="Q155" s="87"/>
      <c r="R155" s="87"/>
      <c r="S155" s="99"/>
      <c r="T155" s="99"/>
      <c r="U155" s="99"/>
      <c r="V155" s="99"/>
      <c r="W155" s="99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  <c r="AS155" s="98"/>
      <c r="AT155" s="98"/>
    </row>
    <row r="156" spans="1:46" s="40" customFormat="1" ht="38.25" hidden="1" x14ac:dyDescent="0.25">
      <c r="A156" s="79"/>
      <c r="B156" s="78" t="s">
        <v>133</v>
      </c>
      <c r="C156" s="55" t="s">
        <v>132</v>
      </c>
      <c r="D156" s="59">
        <f>K156/100</f>
        <v>0</v>
      </c>
      <c r="E156" s="58"/>
      <c r="F156" s="58"/>
      <c r="G156" s="58"/>
      <c r="H156" s="57">
        <f>I143*K156/100</f>
        <v>0</v>
      </c>
      <c r="I156" s="57">
        <f t="shared" si="7"/>
        <v>0</v>
      </c>
      <c r="K156" s="56">
        <v>0</v>
      </c>
      <c r="L156" s="97"/>
      <c r="M156" s="96"/>
      <c r="N156" s="95"/>
      <c r="O156" s="94"/>
      <c r="P156" s="87"/>
    </row>
    <row r="157" spans="1:46" s="40" customFormat="1" ht="53.25" hidden="1" customHeight="1" x14ac:dyDescent="0.25">
      <c r="A157" s="79" t="s">
        <v>126</v>
      </c>
      <c r="B157" s="78" t="s">
        <v>131</v>
      </c>
      <c r="C157" s="55" t="s">
        <v>130</v>
      </c>
      <c r="D157" s="54"/>
      <c r="E157" s="57"/>
      <c r="F157" s="57"/>
      <c r="G157" s="57"/>
      <c r="H157" s="93">
        <f>0/1.2/5.39</f>
        <v>0</v>
      </c>
      <c r="I157" s="57">
        <f t="shared" si="7"/>
        <v>0</v>
      </c>
      <c r="K157" s="42"/>
      <c r="L157" s="92"/>
      <c r="R157" s="69"/>
    </row>
    <row r="158" spans="1:46" s="40" customFormat="1" ht="41.25" customHeight="1" x14ac:dyDescent="0.3">
      <c r="A158" s="79" t="s">
        <v>126</v>
      </c>
      <c r="B158" s="78" t="s">
        <v>129</v>
      </c>
      <c r="C158" s="55" t="s">
        <v>2071</v>
      </c>
      <c r="D158" s="59"/>
      <c r="E158" s="58"/>
      <c r="F158" s="58"/>
      <c r="G158" s="58"/>
      <c r="H158" s="57">
        <f>34.2/6</f>
        <v>5.7</v>
      </c>
      <c r="I158" s="57">
        <f t="shared" si="7"/>
        <v>5.7</v>
      </c>
      <c r="J158" s="91"/>
      <c r="K158" s="56"/>
      <c r="L158" s="41"/>
      <c r="M158" s="80"/>
      <c r="N158" s="80"/>
      <c r="O158" s="90"/>
      <c r="P158" s="80"/>
      <c r="Q158" s="89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</row>
    <row r="159" spans="1:46" s="40" customFormat="1" ht="16.5" customHeight="1" x14ac:dyDescent="0.3">
      <c r="A159" s="43"/>
      <c r="B159" s="78"/>
      <c r="C159" s="83" t="s">
        <v>128</v>
      </c>
      <c r="D159" s="82"/>
      <c r="E159" s="81">
        <f>SUM(E152:E158)</f>
        <v>0</v>
      </c>
      <c r="F159" s="81">
        <f>SUM(F152:F158)</f>
        <v>0</v>
      </c>
      <c r="G159" s="81">
        <f>SUM(G152:G158)</f>
        <v>0</v>
      </c>
      <c r="H159" s="81">
        <f>SUM(H152:H158)</f>
        <v>5.7</v>
      </c>
      <c r="I159" s="81">
        <f>SUM(E159:H159)</f>
        <v>5.7</v>
      </c>
      <c r="J159" s="50" t="b">
        <f>SUM(E159:H159)=SUM(I152:I158)</f>
        <v>1</v>
      </c>
      <c r="K159" s="42"/>
      <c r="L159" s="41"/>
      <c r="M159" s="80"/>
      <c r="N159" s="87"/>
      <c r="O159" s="88"/>
      <c r="P159" s="87"/>
      <c r="Q159" s="86"/>
      <c r="R159" s="85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</row>
    <row r="160" spans="1:46" s="40" customFormat="1" ht="27" x14ac:dyDescent="0.3">
      <c r="A160" s="43"/>
      <c r="C160" s="83" t="s">
        <v>127</v>
      </c>
      <c r="D160" s="82"/>
      <c r="E160" s="81">
        <f>SUM(E149,E159)</f>
        <v>1950.27</v>
      </c>
      <c r="F160" s="81">
        <f>SUM(F149,F159)</f>
        <v>159.84</v>
      </c>
      <c r="G160" s="81">
        <f>SUM(G149,G159)</f>
        <v>133.12</v>
      </c>
      <c r="H160" s="81">
        <f>SUM(H149,H159)</f>
        <v>5.7</v>
      </c>
      <c r="I160" s="81">
        <f>SUM(E160:H160)</f>
        <v>2248.9299999999998</v>
      </c>
      <c r="J160" s="50" t="b">
        <f>SUM(E160:H160)=SUM(I149,I159)</f>
        <v>1</v>
      </c>
      <c r="K160" s="42"/>
      <c r="L160" s="41"/>
      <c r="M160" s="80"/>
      <c r="T160" s="72"/>
      <c r="U160" s="72"/>
      <c r="V160" s="72"/>
      <c r="W160" s="72"/>
      <c r="X160" s="72"/>
    </row>
    <row r="161" spans="1:24" s="40" customFormat="1" ht="49.5" customHeight="1" x14ac:dyDescent="0.2">
      <c r="A161" s="79" t="s">
        <v>126</v>
      </c>
      <c r="B161" s="78" t="s">
        <v>125</v>
      </c>
      <c r="C161" s="55" t="s">
        <v>124</v>
      </c>
      <c r="D161" s="59">
        <f>K161/100</f>
        <v>0.02</v>
      </c>
      <c r="E161" s="77">
        <f>E160*K161/100</f>
        <v>39.005400000000002</v>
      </c>
      <c r="F161" s="77">
        <f>F160*K161/100</f>
        <v>3.1968000000000001</v>
      </c>
      <c r="G161" s="77">
        <f>G160*K161/100</f>
        <v>2.6623999999999999</v>
      </c>
      <c r="H161" s="77">
        <f>H160*K161/100</f>
        <v>0.114</v>
      </c>
      <c r="I161" s="77">
        <f>SUM(E161:H161)</f>
        <v>44.9786</v>
      </c>
      <c r="K161" s="56">
        <v>2</v>
      </c>
      <c r="L161" s="76">
        <v>2</v>
      </c>
    </row>
    <row r="162" spans="1:24" s="40" customFormat="1" ht="40.5" x14ac:dyDescent="0.25">
      <c r="A162" s="43"/>
      <c r="B162" s="43"/>
      <c r="C162" s="75" t="s">
        <v>123</v>
      </c>
      <c r="D162" s="74"/>
      <c r="E162" s="73">
        <f>SUM(E160:E161)</f>
        <v>1989.2754</v>
      </c>
      <c r="F162" s="73">
        <f>SUM(F160:F161)</f>
        <v>163.0368</v>
      </c>
      <c r="G162" s="73">
        <f>SUM(G160:G161)</f>
        <v>135.7824</v>
      </c>
      <c r="H162" s="73">
        <f>SUM(H160:H161)</f>
        <v>5.8140000000000001</v>
      </c>
      <c r="I162" s="73">
        <f>SUM(E162:H162)</f>
        <v>2293.9085999999998</v>
      </c>
      <c r="J162" s="50" t="b">
        <f>SUM(E162:H162)=SUM(I160:I160)</f>
        <v>0</v>
      </c>
      <c r="K162" s="42"/>
      <c r="L162" s="41"/>
      <c r="T162" s="72"/>
      <c r="U162" s="72"/>
      <c r="V162" s="72"/>
      <c r="W162" s="72"/>
      <c r="X162" s="72"/>
    </row>
    <row r="163" spans="1:24" s="40" customFormat="1" ht="13.5" hidden="1" x14ac:dyDescent="0.25">
      <c r="A163" s="43"/>
      <c r="B163" s="43"/>
      <c r="C163" s="55" t="s">
        <v>122</v>
      </c>
      <c r="D163" s="71"/>
      <c r="E163" s="70"/>
      <c r="F163" s="70"/>
      <c r="G163" s="70"/>
      <c r="H163" s="70"/>
      <c r="I163" s="70"/>
      <c r="J163" s="50"/>
      <c r="K163" s="42"/>
      <c r="L163" s="41"/>
    </row>
    <row r="164" spans="1:24" s="40" customFormat="1" ht="13.5" hidden="1" x14ac:dyDescent="0.25">
      <c r="A164" s="43"/>
      <c r="B164" s="43"/>
      <c r="C164" s="55" t="s">
        <v>121</v>
      </c>
      <c r="D164" s="54"/>
      <c r="E164" s="53"/>
      <c r="F164" s="53"/>
      <c r="G164" s="53"/>
      <c r="H164" s="53"/>
      <c r="I164" s="53">
        <f>I123</f>
        <v>0</v>
      </c>
      <c r="J164" s="50"/>
      <c r="K164" s="42"/>
      <c r="L164" s="41"/>
    </row>
    <row r="165" spans="1:24" s="40" customFormat="1" ht="27.75" hidden="1" thickTop="1" x14ac:dyDescent="0.25">
      <c r="A165" s="43"/>
      <c r="B165" s="43"/>
      <c r="C165" s="63" t="s">
        <v>120</v>
      </c>
      <c r="D165" s="62"/>
      <c r="E165" s="61">
        <f>E162*D167</f>
        <v>14243.211864000001</v>
      </c>
      <c r="F165" s="61">
        <f>F162*D167</f>
        <v>1167.343488</v>
      </c>
      <c r="G165" s="61">
        <f>G162*D168</f>
        <v>559.42348800000002</v>
      </c>
      <c r="H165" s="61">
        <f>(H162-H159)*D169+H152*D170+H154*D171+H155*D170+H157*D172+H158*D172</f>
        <v>32.81832</v>
      </c>
      <c r="I165" s="61">
        <f>SUM(E165:H165)</f>
        <v>16002.797160000002</v>
      </c>
      <c r="K165" s="56"/>
      <c r="L165" s="41"/>
    </row>
    <row r="166" spans="1:24" s="40" customFormat="1" ht="13.5" hidden="1" x14ac:dyDescent="0.25">
      <c r="A166" s="43"/>
      <c r="B166" s="43"/>
      <c r="C166" s="60" t="s">
        <v>119</v>
      </c>
      <c r="D166" s="59"/>
      <c r="E166" s="58"/>
      <c r="F166" s="58"/>
      <c r="G166" s="58"/>
      <c r="H166" s="58"/>
      <c r="I166" s="57"/>
      <c r="K166" s="56"/>
      <c r="L166" s="41"/>
    </row>
    <row r="167" spans="1:24" s="40" customFormat="1" ht="33" hidden="1" customHeight="1" x14ac:dyDescent="0.25">
      <c r="A167" s="43"/>
      <c r="B167" s="68" t="s">
        <v>118</v>
      </c>
      <c r="C167" s="55" t="s">
        <v>117</v>
      </c>
      <c r="D167" s="67">
        <v>7.16</v>
      </c>
      <c r="E167" s="58"/>
      <c r="F167" s="58"/>
      <c r="G167" s="58"/>
      <c r="H167" s="58"/>
      <c r="I167" s="57"/>
      <c r="K167" s="56"/>
      <c r="L167" s="41"/>
      <c r="Q167" s="69"/>
    </row>
    <row r="168" spans="1:24" s="40" customFormat="1" ht="18.75" hidden="1" customHeight="1" x14ac:dyDescent="0.25">
      <c r="A168" s="43"/>
      <c r="B168" s="68" t="s">
        <v>113</v>
      </c>
      <c r="C168" s="55" t="s">
        <v>116</v>
      </c>
      <c r="D168" s="67">
        <v>4.12</v>
      </c>
      <c r="E168" s="58"/>
      <c r="F168" s="58"/>
      <c r="G168" s="58"/>
      <c r="H168" s="58"/>
      <c r="I168" s="57"/>
      <c r="K168" s="56"/>
      <c r="L168" s="41"/>
    </row>
    <row r="169" spans="1:24" s="40" customFormat="1" ht="16.5" hidden="1" customHeight="1" x14ac:dyDescent="0.25">
      <c r="A169" s="43"/>
      <c r="B169" s="68" t="s">
        <v>113</v>
      </c>
      <c r="C169" s="55" t="s">
        <v>115</v>
      </c>
      <c r="D169" s="67">
        <v>8.3800000000000008</v>
      </c>
      <c r="E169" s="58"/>
      <c r="F169" s="58"/>
      <c r="G169" s="58"/>
      <c r="H169" s="58">
        <f>(H162-H159)*D169+H155*D170</f>
        <v>0.95531999999999906</v>
      </c>
      <c r="I169" s="57"/>
      <c r="K169" s="56"/>
      <c r="L169" s="41"/>
      <c r="Q169" s="69"/>
    </row>
    <row r="170" spans="1:24" s="40" customFormat="1" ht="15.75" hidden="1" customHeight="1" x14ac:dyDescent="0.25">
      <c r="A170" s="43"/>
      <c r="B170" s="68" t="s">
        <v>113</v>
      </c>
      <c r="C170" s="55" t="s">
        <v>114</v>
      </c>
      <c r="D170" s="67">
        <v>4.42</v>
      </c>
      <c r="E170" s="58"/>
      <c r="F170" s="58"/>
      <c r="G170" s="58"/>
      <c r="H170" s="58">
        <f>H152*D170</f>
        <v>0</v>
      </c>
      <c r="I170" s="57"/>
      <c r="K170" s="56"/>
      <c r="L170" s="41"/>
    </row>
    <row r="171" spans="1:24" s="40" customFormat="1" ht="15.75" hidden="1" customHeight="1" x14ac:dyDescent="0.25">
      <c r="A171" s="43"/>
      <c r="B171" s="68" t="s">
        <v>113</v>
      </c>
      <c r="C171" s="55" t="s">
        <v>112</v>
      </c>
      <c r="D171" s="67">
        <v>4.5</v>
      </c>
      <c r="E171" s="58"/>
      <c r="F171" s="58"/>
      <c r="G171" s="58"/>
      <c r="H171" s="58">
        <f>H154*D171</f>
        <v>0</v>
      </c>
      <c r="I171" s="57"/>
      <c r="K171" s="56"/>
      <c r="L171" s="41"/>
    </row>
    <row r="172" spans="1:24" s="40" customFormat="1" ht="16.5" hidden="1" customHeight="1" x14ac:dyDescent="0.25">
      <c r="A172" s="43"/>
      <c r="B172" s="68"/>
      <c r="C172" s="55" t="s">
        <v>111</v>
      </c>
      <c r="D172" s="67">
        <v>5.59</v>
      </c>
      <c r="E172" s="58"/>
      <c r="F172" s="58"/>
      <c r="G172" s="58"/>
      <c r="H172" s="58">
        <f>(H157+H158)*D172</f>
        <v>31.863</v>
      </c>
      <c r="I172" s="57"/>
      <c r="K172" s="66" t="s">
        <v>110</v>
      </c>
      <c r="L172" s="65"/>
    </row>
    <row r="173" spans="1:24" s="40" customFormat="1" ht="16.5" hidden="1" customHeight="1" x14ac:dyDescent="0.25">
      <c r="A173" s="43"/>
      <c r="B173" s="68"/>
      <c r="C173" s="55"/>
      <c r="D173" s="67"/>
      <c r="E173" s="58"/>
      <c r="F173" s="58"/>
      <c r="G173" s="58"/>
      <c r="H173" s="58"/>
      <c r="I173" s="57"/>
      <c r="K173" s="66"/>
      <c r="L173" s="65"/>
    </row>
    <row r="174" spans="1:24" s="40" customFormat="1" ht="16.5" hidden="1" customHeight="1" thickBot="1" x14ac:dyDescent="0.3">
      <c r="A174" s="43"/>
      <c r="B174" s="43"/>
      <c r="C174" s="64" t="s">
        <v>109</v>
      </c>
      <c r="D174" s="59">
        <v>0.2</v>
      </c>
      <c r="E174" s="53">
        <f>E165*D174</f>
        <v>2848.6423728000004</v>
      </c>
      <c r="F174" s="53">
        <f>F165*D174</f>
        <v>233.46869760000001</v>
      </c>
      <c r="G174" s="53">
        <f>G165*D174</f>
        <v>111.88469760000001</v>
      </c>
      <c r="H174" s="53">
        <f>(H165-H152*D170)*D174</f>
        <v>6.5636640000000002</v>
      </c>
      <c r="I174" s="53">
        <f>SUM(E174:H174)</f>
        <v>3200.559432</v>
      </c>
      <c r="K174" s="56"/>
      <c r="L174" s="41"/>
    </row>
    <row r="175" spans="1:24" s="40" customFormat="1" ht="41.25" hidden="1" thickTop="1" x14ac:dyDescent="0.25">
      <c r="A175" s="43"/>
      <c r="B175" s="43"/>
      <c r="C175" s="63" t="s">
        <v>108</v>
      </c>
      <c r="D175" s="62"/>
      <c r="E175" s="61">
        <f>SUM(E165,E174)</f>
        <v>17091.854236800002</v>
      </c>
      <c r="F175" s="61">
        <f>SUM(F165,F174)</f>
        <v>1400.8121856</v>
      </c>
      <c r="G175" s="61">
        <f>SUM(G165,G174)</f>
        <v>671.3081856</v>
      </c>
      <c r="H175" s="61">
        <f>SUM(H165,H174)</f>
        <v>39.381984000000003</v>
      </c>
      <c r="I175" s="61">
        <f>SUM(E175:H175)</f>
        <v>19203.356592</v>
      </c>
      <c r="K175" s="56"/>
      <c r="L175" s="41"/>
    </row>
    <row r="176" spans="1:24" s="40" customFormat="1" ht="13.5" hidden="1" x14ac:dyDescent="0.25">
      <c r="A176" s="43"/>
      <c r="B176" s="43"/>
      <c r="C176" s="60" t="str">
        <f>C166</f>
        <v>3 квартал 2020  г.</v>
      </c>
      <c r="D176" s="59"/>
      <c r="E176" s="58"/>
      <c r="F176" s="58"/>
      <c r="G176" s="58"/>
      <c r="H176" s="58"/>
      <c r="I176" s="57"/>
      <c r="K176" s="56"/>
      <c r="L176" s="41"/>
    </row>
    <row r="177" spans="1:12" s="40" customFormat="1" ht="27" hidden="1" x14ac:dyDescent="0.25">
      <c r="A177" s="43"/>
      <c r="B177" s="43"/>
      <c r="C177" s="55" t="s">
        <v>106</v>
      </c>
      <c r="D177" s="54"/>
      <c r="E177" s="53"/>
      <c r="F177" s="53"/>
      <c r="G177" s="53"/>
      <c r="H177" s="53"/>
      <c r="I177" s="53">
        <f>I164*D167*1.2</f>
        <v>0</v>
      </c>
      <c r="J177" s="50"/>
      <c r="K177" s="42"/>
      <c r="L177" s="41"/>
    </row>
    <row r="178" spans="1:12" s="40" customFormat="1" ht="20.100000000000001" hidden="1" customHeight="1" x14ac:dyDescent="0.25">
      <c r="A178" s="43"/>
      <c r="B178" s="422" t="s">
        <v>107</v>
      </c>
      <c r="C178" s="422"/>
      <c r="D178" s="422"/>
      <c r="E178" s="422"/>
      <c r="F178" s="422"/>
      <c r="G178" s="422"/>
      <c r="H178" s="422"/>
      <c r="I178" s="422"/>
      <c r="J178" s="50"/>
      <c r="K178" s="42"/>
      <c r="L178" s="41"/>
    </row>
    <row r="179" spans="1:12" s="40" customFormat="1" ht="20.100000000000001" customHeight="1" x14ac:dyDescent="0.25">
      <c r="A179" s="43"/>
      <c r="B179" s="52"/>
      <c r="C179" s="52" t="s">
        <v>106</v>
      </c>
      <c r="D179" s="52"/>
      <c r="E179" s="52"/>
      <c r="F179" s="52"/>
      <c r="G179" s="52"/>
      <c r="H179" s="52"/>
      <c r="I179" s="51">
        <f>I123</f>
        <v>0</v>
      </c>
      <c r="J179" s="50"/>
      <c r="K179" s="42"/>
      <c r="L179" s="41"/>
    </row>
    <row r="180" spans="1:12" s="40" customFormat="1" ht="13.5" x14ac:dyDescent="0.25">
      <c r="A180" s="423" t="str">
        <f>'ССР (Тек)'!A169:B169</f>
        <v>Директор</v>
      </c>
      <c r="B180" s="423"/>
      <c r="C180" s="45"/>
      <c r="D180" s="44"/>
      <c r="E180" s="43"/>
      <c r="F180" s="43"/>
      <c r="G180" s="43"/>
      <c r="H180" s="43"/>
      <c r="I180" s="43"/>
      <c r="K180" s="42"/>
      <c r="L180" s="41"/>
    </row>
    <row r="181" spans="1:12" s="40" customFormat="1" ht="13.5" x14ac:dyDescent="0.25">
      <c r="A181" s="423" t="s">
        <v>105</v>
      </c>
      <c r="B181" s="423"/>
      <c r="C181" s="424" t="s">
        <v>2093</v>
      </c>
      <c r="D181" s="424"/>
      <c r="E181" s="424"/>
      <c r="F181" s="424"/>
      <c r="G181" s="424"/>
      <c r="H181" s="424"/>
      <c r="I181" s="424"/>
      <c r="K181" s="42"/>
      <c r="L181" s="41"/>
    </row>
    <row r="182" spans="1:12" s="40" customFormat="1" ht="15.75" x14ac:dyDescent="0.25">
      <c r="A182" s="48"/>
      <c r="B182" s="48"/>
      <c r="C182" s="425" t="s">
        <v>102</v>
      </c>
      <c r="D182" s="425"/>
      <c r="E182" s="425"/>
      <c r="F182" s="425"/>
      <c r="G182" s="425"/>
      <c r="H182" s="425"/>
      <c r="I182" s="425"/>
      <c r="J182" s="47"/>
      <c r="K182" s="46"/>
      <c r="L182" s="41"/>
    </row>
    <row r="183" spans="1:12" s="40" customFormat="1" ht="13.5" x14ac:dyDescent="0.25">
      <c r="A183" s="423" t="str">
        <f>'ССР (Тек)'!A172:B172</f>
        <v>Главный инженер</v>
      </c>
      <c r="B183" s="423"/>
      <c r="C183" s="45"/>
      <c r="D183" s="44"/>
      <c r="E183" s="43"/>
      <c r="F183" s="43"/>
      <c r="G183" s="43"/>
      <c r="H183" s="43"/>
      <c r="I183" s="43"/>
      <c r="K183" s="42"/>
      <c r="L183" s="41"/>
    </row>
    <row r="184" spans="1:12" s="40" customFormat="1" ht="13.5" x14ac:dyDescent="0.25">
      <c r="A184" s="423" t="str">
        <f>'ССР (Тек)'!A173:B173</f>
        <v>проекта</v>
      </c>
      <c r="B184" s="423"/>
      <c r="C184" s="424"/>
      <c r="D184" s="424"/>
      <c r="E184" s="424"/>
      <c r="F184" s="424"/>
      <c r="G184" s="424"/>
      <c r="H184" s="424"/>
      <c r="I184" s="424"/>
      <c r="K184" s="42"/>
      <c r="L184" s="41"/>
    </row>
    <row r="185" spans="1:12" s="40" customFormat="1" ht="15.75" x14ac:dyDescent="0.25">
      <c r="A185" s="48"/>
      <c r="B185" s="49"/>
      <c r="C185" s="425" t="s">
        <v>102</v>
      </c>
      <c r="D185" s="425"/>
      <c r="E185" s="425"/>
      <c r="F185" s="425"/>
      <c r="G185" s="425"/>
      <c r="H185" s="425"/>
      <c r="I185" s="425"/>
      <c r="J185" s="47"/>
      <c r="K185" s="46"/>
      <c r="L185" s="41"/>
    </row>
    <row r="186" spans="1:12" s="40" customFormat="1" ht="13.5" x14ac:dyDescent="0.25">
      <c r="A186" s="423"/>
      <c r="B186" s="423"/>
      <c r="C186" s="45"/>
      <c r="D186" s="44"/>
      <c r="E186" s="43"/>
      <c r="F186" s="43"/>
      <c r="G186" s="43"/>
      <c r="H186" s="43"/>
      <c r="I186" s="43"/>
      <c r="K186" s="42"/>
      <c r="L186" s="41"/>
    </row>
    <row r="187" spans="1:12" s="40" customFormat="1" ht="13.5" x14ac:dyDescent="0.25">
      <c r="A187" s="423" t="s">
        <v>11</v>
      </c>
      <c r="B187" s="423"/>
      <c r="C187" s="424"/>
      <c r="D187" s="424"/>
      <c r="E187" s="424"/>
      <c r="F187" s="424"/>
      <c r="G187" s="424"/>
      <c r="H187" s="424"/>
      <c r="I187" s="424"/>
      <c r="K187" s="42"/>
      <c r="L187" s="41"/>
    </row>
    <row r="188" spans="1:12" s="40" customFormat="1" ht="15.75" x14ac:dyDescent="0.25">
      <c r="A188" s="48"/>
      <c r="B188" s="48"/>
      <c r="C188" s="425" t="s">
        <v>102</v>
      </c>
      <c r="D188" s="425"/>
      <c r="E188" s="425"/>
      <c r="F188" s="425"/>
      <c r="G188" s="425"/>
      <c r="H188" s="425"/>
      <c r="I188" s="425"/>
      <c r="K188" s="42"/>
      <c r="L188" s="41"/>
    </row>
    <row r="189" spans="1:12" s="40" customFormat="1" ht="13.5" x14ac:dyDescent="0.25">
      <c r="A189" s="423" t="s">
        <v>104</v>
      </c>
      <c r="B189" s="423"/>
      <c r="C189" s="424"/>
      <c r="D189" s="424"/>
      <c r="E189" s="424"/>
      <c r="F189" s="424"/>
      <c r="G189" s="424"/>
      <c r="H189" s="424"/>
      <c r="I189" s="424"/>
      <c r="K189" s="42"/>
      <c r="L189" s="41"/>
    </row>
    <row r="190" spans="1:12" s="40" customFormat="1" ht="15.75" x14ac:dyDescent="0.25">
      <c r="A190" s="48"/>
      <c r="B190" s="48"/>
      <c r="C190" s="425" t="s">
        <v>102</v>
      </c>
      <c r="D190" s="425"/>
      <c r="E190" s="425"/>
      <c r="F190" s="425"/>
      <c r="G190" s="425"/>
      <c r="H190" s="425"/>
      <c r="I190" s="425"/>
      <c r="J190" s="47"/>
      <c r="K190" s="46"/>
      <c r="L190" s="41"/>
    </row>
    <row r="191" spans="1:12" s="40" customFormat="1" ht="13.5" x14ac:dyDescent="0.25">
      <c r="A191" s="423" t="s">
        <v>103</v>
      </c>
      <c r="B191" s="423"/>
      <c r="C191" s="424"/>
      <c r="D191" s="424"/>
      <c r="E191" s="424"/>
      <c r="F191" s="424"/>
      <c r="G191" s="424"/>
      <c r="H191" s="424"/>
      <c r="I191" s="424"/>
      <c r="K191" s="42"/>
      <c r="L191" s="41"/>
    </row>
    <row r="192" spans="1:12" s="40" customFormat="1" ht="15.75" x14ac:dyDescent="0.25">
      <c r="A192" s="43"/>
      <c r="B192" s="43"/>
      <c r="C192" s="425" t="s">
        <v>102</v>
      </c>
      <c r="D192" s="425"/>
      <c r="E192" s="425"/>
      <c r="F192" s="425"/>
      <c r="G192" s="425"/>
      <c r="H192" s="425"/>
      <c r="I192" s="425"/>
      <c r="J192" s="47"/>
      <c r="K192" s="46"/>
      <c r="L192" s="41"/>
    </row>
    <row r="193" spans="1:12" s="40" customFormat="1" ht="13.5" x14ac:dyDescent="0.25">
      <c r="A193" s="43"/>
      <c r="B193" s="43"/>
      <c r="C193" s="45"/>
      <c r="D193" s="44"/>
      <c r="E193" s="43"/>
      <c r="F193" s="43"/>
      <c r="G193" s="43"/>
      <c r="H193" s="43"/>
      <c r="I193" s="43"/>
      <c r="K193" s="42"/>
      <c r="L193" s="41"/>
    </row>
    <row r="194" spans="1:12" s="40" customFormat="1" ht="13.5" x14ac:dyDescent="0.25">
      <c r="A194" s="43"/>
      <c r="B194" s="43"/>
      <c r="C194" s="45"/>
      <c r="D194" s="44"/>
      <c r="E194" s="43"/>
      <c r="F194" s="43"/>
      <c r="G194" s="43"/>
      <c r="H194" s="43"/>
      <c r="I194" s="43"/>
      <c r="K194" s="42"/>
      <c r="L194" s="41"/>
    </row>
    <row r="195" spans="1:12" s="40" customFormat="1" ht="13.5" x14ac:dyDescent="0.25">
      <c r="A195" s="43"/>
      <c r="B195" s="43"/>
      <c r="C195" s="45"/>
      <c r="D195" s="44"/>
      <c r="E195" s="43"/>
      <c r="F195" s="43"/>
      <c r="G195" s="43"/>
      <c r="H195" s="43"/>
      <c r="I195" s="43"/>
      <c r="K195" s="42"/>
      <c r="L195" s="41"/>
    </row>
    <row r="196" spans="1:12" s="40" customFormat="1" ht="13.5" x14ac:dyDescent="0.25">
      <c r="A196" s="43"/>
      <c r="B196" s="43"/>
      <c r="C196" s="45"/>
      <c r="D196" s="44"/>
      <c r="E196" s="43"/>
      <c r="F196" s="43"/>
      <c r="G196" s="43"/>
      <c r="H196" s="43"/>
      <c r="I196" s="43"/>
      <c r="K196" s="42"/>
      <c r="L196" s="41"/>
    </row>
    <row r="197" spans="1:12" s="40" customFormat="1" ht="13.5" x14ac:dyDescent="0.25">
      <c r="A197" s="43"/>
      <c r="B197" s="43"/>
      <c r="C197" s="45"/>
      <c r="D197" s="44"/>
      <c r="E197" s="43"/>
      <c r="F197" s="43"/>
      <c r="G197" s="43"/>
      <c r="H197" s="43"/>
      <c r="I197" s="43"/>
      <c r="K197" s="42"/>
      <c r="L197" s="41"/>
    </row>
    <row r="198" spans="1:12" s="40" customFormat="1" ht="13.5" x14ac:dyDescent="0.25">
      <c r="A198" s="43"/>
      <c r="B198" s="43"/>
      <c r="C198" s="45"/>
      <c r="D198" s="44"/>
      <c r="E198" s="43"/>
      <c r="F198" s="43"/>
      <c r="G198" s="43"/>
      <c r="H198" s="43"/>
      <c r="I198" s="43"/>
      <c r="K198" s="42"/>
      <c r="L198" s="41"/>
    </row>
    <row r="199" spans="1:12" s="40" customFormat="1" ht="13.5" x14ac:dyDescent="0.25">
      <c r="A199" s="43"/>
      <c r="B199" s="43"/>
      <c r="C199" s="45"/>
      <c r="D199" s="44"/>
      <c r="E199" s="43"/>
      <c r="F199" s="43"/>
      <c r="G199" s="43"/>
      <c r="H199" s="43"/>
      <c r="I199" s="43"/>
      <c r="K199" s="42"/>
      <c r="L199" s="41"/>
    </row>
    <row r="200" spans="1:12" s="40" customFormat="1" ht="13.5" x14ac:dyDescent="0.25">
      <c r="A200" s="43"/>
      <c r="B200" s="43"/>
      <c r="C200" s="45"/>
      <c r="D200" s="44"/>
      <c r="E200" s="43"/>
      <c r="F200" s="43"/>
      <c r="G200" s="43"/>
      <c r="H200" s="43"/>
      <c r="I200" s="43"/>
      <c r="K200" s="42"/>
      <c r="L200" s="41"/>
    </row>
    <row r="201" spans="1:12" s="40" customFormat="1" ht="13.5" x14ac:dyDescent="0.25">
      <c r="A201" s="43"/>
      <c r="B201" s="43"/>
      <c r="C201" s="45"/>
      <c r="D201" s="44"/>
      <c r="E201" s="43"/>
      <c r="F201" s="43"/>
      <c r="G201" s="43"/>
      <c r="H201" s="43"/>
      <c r="I201" s="43"/>
      <c r="K201" s="42"/>
      <c r="L201" s="41"/>
    </row>
    <row r="202" spans="1:12" s="40" customFormat="1" ht="13.5" x14ac:dyDescent="0.25">
      <c r="A202" s="43"/>
      <c r="B202" s="43"/>
      <c r="C202" s="45"/>
      <c r="D202" s="44"/>
      <c r="E202" s="43"/>
      <c r="F202" s="43"/>
      <c r="G202" s="43"/>
      <c r="H202" s="43"/>
      <c r="I202" s="43"/>
      <c r="K202" s="42"/>
      <c r="L202" s="41"/>
    </row>
    <row r="203" spans="1:12" s="40" customFormat="1" ht="13.5" x14ac:dyDescent="0.25">
      <c r="A203" s="43"/>
      <c r="B203" s="43"/>
      <c r="C203" s="45"/>
      <c r="D203" s="44"/>
      <c r="E203" s="43"/>
      <c r="F203" s="43"/>
      <c r="G203" s="43"/>
      <c r="H203" s="43"/>
      <c r="I203" s="43"/>
      <c r="K203" s="42"/>
      <c r="L203" s="41"/>
    </row>
    <row r="204" spans="1:12" s="40" customFormat="1" ht="13.5" x14ac:dyDescent="0.25">
      <c r="A204" s="43"/>
      <c r="B204" s="43"/>
      <c r="C204" s="45"/>
      <c r="D204" s="44"/>
      <c r="E204" s="43"/>
      <c r="F204" s="43"/>
      <c r="G204" s="43"/>
      <c r="H204" s="43"/>
      <c r="I204" s="43"/>
      <c r="K204" s="42"/>
      <c r="L204" s="41"/>
    </row>
    <row r="205" spans="1:12" s="40" customFormat="1" ht="13.5" x14ac:dyDescent="0.25">
      <c r="A205" s="43"/>
      <c r="B205" s="43"/>
      <c r="C205" s="45"/>
      <c r="D205" s="44"/>
      <c r="E205" s="43"/>
      <c r="F205" s="43"/>
      <c r="G205" s="43"/>
      <c r="H205" s="43"/>
      <c r="I205" s="43"/>
      <c r="K205" s="42"/>
      <c r="L205" s="41"/>
    </row>
    <row r="206" spans="1:12" s="40" customFormat="1" ht="13.5" x14ac:dyDescent="0.25">
      <c r="A206" s="43"/>
      <c r="B206" s="43"/>
      <c r="C206" s="45"/>
      <c r="D206" s="44"/>
      <c r="E206" s="43"/>
      <c r="F206" s="43"/>
      <c r="G206" s="43"/>
      <c r="H206" s="43"/>
      <c r="I206" s="43"/>
      <c r="K206" s="42"/>
      <c r="L206" s="41"/>
    </row>
    <row r="207" spans="1:12" s="40" customFormat="1" ht="13.5" x14ac:dyDescent="0.25">
      <c r="A207" s="43"/>
      <c r="B207" s="43"/>
      <c r="C207" s="45"/>
      <c r="D207" s="44"/>
      <c r="E207" s="43"/>
      <c r="F207" s="43"/>
      <c r="G207" s="43"/>
      <c r="H207" s="43"/>
      <c r="I207" s="43"/>
      <c r="K207" s="42"/>
      <c r="L207" s="41"/>
    </row>
    <row r="208" spans="1:12" s="40" customFormat="1" ht="13.5" x14ac:dyDescent="0.25">
      <c r="A208" s="43"/>
      <c r="B208" s="43"/>
      <c r="C208" s="45"/>
      <c r="D208" s="44"/>
      <c r="E208" s="43"/>
      <c r="F208" s="43"/>
      <c r="G208" s="43"/>
      <c r="H208" s="43"/>
      <c r="I208" s="43"/>
      <c r="K208" s="42"/>
      <c r="L208" s="41"/>
    </row>
    <row r="209" spans="1:12" s="40" customFormat="1" ht="13.5" x14ac:dyDescent="0.25">
      <c r="A209" s="43"/>
      <c r="B209" s="43"/>
      <c r="C209" s="45"/>
      <c r="D209" s="44"/>
      <c r="E209" s="43"/>
      <c r="F209" s="43"/>
      <c r="G209" s="43"/>
      <c r="H209" s="43"/>
      <c r="I209" s="43"/>
      <c r="K209" s="42"/>
      <c r="L209" s="41"/>
    </row>
    <row r="210" spans="1:12" s="40" customFormat="1" ht="13.5" x14ac:dyDescent="0.25">
      <c r="A210" s="43"/>
      <c r="B210" s="43"/>
      <c r="C210" s="45"/>
      <c r="D210" s="44"/>
      <c r="E210" s="43"/>
      <c r="F210" s="43"/>
      <c r="G210" s="43"/>
      <c r="H210" s="43"/>
      <c r="I210" s="43"/>
      <c r="K210" s="42"/>
      <c r="L210" s="41"/>
    </row>
    <row r="211" spans="1:12" s="40" customFormat="1" ht="13.5" x14ac:dyDescent="0.25">
      <c r="A211" s="43"/>
      <c r="B211" s="43"/>
      <c r="C211" s="45"/>
      <c r="D211" s="44"/>
      <c r="E211" s="43"/>
      <c r="F211" s="43"/>
      <c r="G211" s="43"/>
      <c r="H211" s="43"/>
      <c r="I211" s="43"/>
      <c r="K211" s="42"/>
      <c r="L211" s="41"/>
    </row>
    <row r="212" spans="1:12" s="40" customFormat="1" ht="13.5" x14ac:dyDescent="0.25">
      <c r="A212" s="43"/>
      <c r="B212" s="43"/>
      <c r="C212" s="45"/>
      <c r="D212" s="44"/>
      <c r="E212" s="43"/>
      <c r="F212" s="43"/>
      <c r="G212" s="43"/>
      <c r="H212" s="43"/>
      <c r="I212" s="43"/>
      <c r="K212" s="42"/>
      <c r="L212" s="41"/>
    </row>
    <row r="213" spans="1:12" s="40" customFormat="1" ht="13.5" x14ac:dyDescent="0.25">
      <c r="A213" s="43"/>
      <c r="B213" s="43"/>
      <c r="C213" s="45"/>
      <c r="D213" s="44"/>
      <c r="E213" s="43"/>
      <c r="F213" s="43"/>
      <c r="G213" s="43"/>
      <c r="H213" s="43"/>
      <c r="I213" s="43"/>
      <c r="K213" s="42"/>
      <c r="L213" s="41"/>
    </row>
    <row r="214" spans="1:12" s="40" customFormat="1" ht="13.5" x14ac:dyDescent="0.25">
      <c r="A214" s="43"/>
      <c r="B214" s="43"/>
      <c r="C214" s="45"/>
      <c r="D214" s="44"/>
      <c r="E214" s="43"/>
      <c r="F214" s="43"/>
      <c r="G214" s="43"/>
      <c r="H214" s="43"/>
      <c r="I214" s="43"/>
      <c r="K214" s="42"/>
      <c r="L214" s="41"/>
    </row>
    <row r="215" spans="1:12" s="40" customFormat="1" ht="13.5" x14ac:dyDescent="0.25">
      <c r="A215" s="43"/>
      <c r="B215" s="43"/>
      <c r="C215" s="45"/>
      <c r="D215" s="44"/>
      <c r="E215" s="43"/>
      <c r="F215" s="43"/>
      <c r="G215" s="43"/>
      <c r="H215" s="43"/>
      <c r="I215" s="43"/>
      <c r="K215" s="42"/>
      <c r="L215" s="41"/>
    </row>
    <row r="216" spans="1:12" s="40" customFormat="1" ht="13.5" x14ac:dyDescent="0.25">
      <c r="A216" s="43"/>
      <c r="B216" s="43"/>
      <c r="C216" s="45"/>
      <c r="D216" s="44"/>
      <c r="E216" s="43"/>
      <c r="F216" s="43"/>
      <c r="G216" s="43"/>
      <c r="H216" s="43"/>
      <c r="I216" s="43"/>
      <c r="K216" s="42"/>
      <c r="L216" s="41"/>
    </row>
    <row r="217" spans="1:12" s="40" customFormat="1" ht="13.5" x14ac:dyDescent="0.25">
      <c r="A217" s="43"/>
      <c r="B217" s="43"/>
      <c r="C217" s="45"/>
      <c r="D217" s="44"/>
      <c r="E217" s="43"/>
      <c r="F217" s="43"/>
      <c r="G217" s="43"/>
      <c r="H217" s="43"/>
      <c r="I217" s="43"/>
      <c r="K217" s="42"/>
      <c r="L217" s="41"/>
    </row>
    <row r="218" spans="1:12" s="40" customFormat="1" ht="13.5" x14ac:dyDescent="0.25">
      <c r="A218" s="43"/>
      <c r="B218" s="43"/>
      <c r="C218" s="45"/>
      <c r="D218" s="44"/>
      <c r="E218" s="43"/>
      <c r="F218" s="43"/>
      <c r="G218" s="43"/>
      <c r="H218" s="43"/>
      <c r="I218" s="43"/>
      <c r="K218" s="42"/>
      <c r="L218" s="41"/>
    </row>
    <row r="219" spans="1:12" s="40" customFormat="1" ht="13.5" x14ac:dyDescent="0.25">
      <c r="A219" s="43"/>
      <c r="B219" s="43"/>
      <c r="C219" s="45"/>
      <c r="D219" s="44"/>
      <c r="E219" s="43"/>
      <c r="F219" s="43"/>
      <c r="G219" s="43"/>
      <c r="H219" s="43"/>
      <c r="I219" s="43"/>
      <c r="K219" s="42"/>
      <c r="L219" s="41"/>
    </row>
    <row r="220" spans="1:12" s="40" customFormat="1" ht="13.5" x14ac:dyDescent="0.25">
      <c r="A220" s="43"/>
      <c r="B220" s="43"/>
      <c r="C220" s="45"/>
      <c r="D220" s="44"/>
      <c r="E220" s="43"/>
      <c r="F220" s="43"/>
      <c r="G220" s="43"/>
      <c r="H220" s="43"/>
      <c r="I220" s="43"/>
      <c r="K220" s="42"/>
      <c r="L220" s="41"/>
    </row>
    <row r="221" spans="1:12" s="40" customFormat="1" ht="13.5" x14ac:dyDescent="0.25">
      <c r="A221" s="43"/>
      <c r="B221" s="43"/>
      <c r="C221" s="45"/>
      <c r="D221" s="44"/>
      <c r="E221" s="43"/>
      <c r="F221" s="43"/>
      <c r="G221" s="43"/>
      <c r="H221" s="43"/>
      <c r="I221" s="43"/>
      <c r="K221" s="42"/>
      <c r="L221" s="41"/>
    </row>
    <row r="222" spans="1:12" s="40" customFormat="1" ht="13.5" x14ac:dyDescent="0.25">
      <c r="A222" s="43"/>
      <c r="B222" s="43"/>
      <c r="C222" s="45"/>
      <c r="D222" s="44"/>
      <c r="E222" s="43"/>
      <c r="F222" s="43"/>
      <c r="G222" s="43"/>
      <c r="H222" s="43"/>
      <c r="I222" s="43"/>
      <c r="K222" s="42"/>
      <c r="L222" s="41"/>
    </row>
    <row r="223" spans="1:12" s="40" customFormat="1" ht="13.5" x14ac:dyDescent="0.25">
      <c r="A223" s="43"/>
      <c r="B223" s="43"/>
      <c r="C223" s="45"/>
      <c r="D223" s="44"/>
      <c r="E223" s="43"/>
      <c r="F223" s="43"/>
      <c r="G223" s="43"/>
      <c r="H223" s="43"/>
      <c r="I223" s="43"/>
      <c r="K223" s="42"/>
      <c r="L223" s="41"/>
    </row>
    <row r="224" spans="1:12" s="40" customFormat="1" ht="13.5" x14ac:dyDescent="0.25">
      <c r="A224" s="43"/>
      <c r="B224" s="43"/>
      <c r="C224" s="45"/>
      <c r="D224" s="44"/>
      <c r="E224" s="43"/>
      <c r="F224" s="43"/>
      <c r="G224" s="43"/>
      <c r="H224" s="43"/>
      <c r="I224" s="43"/>
      <c r="K224" s="42"/>
      <c r="L224" s="41"/>
    </row>
    <row r="225" spans="1:12" s="40" customFormat="1" ht="13.5" x14ac:dyDescent="0.25">
      <c r="A225" s="43"/>
      <c r="B225" s="43"/>
      <c r="C225" s="45"/>
      <c r="D225" s="44"/>
      <c r="E225" s="43"/>
      <c r="F225" s="43"/>
      <c r="G225" s="43"/>
      <c r="H225" s="43"/>
      <c r="I225" s="43"/>
      <c r="K225" s="42"/>
      <c r="L225" s="41"/>
    </row>
    <row r="226" spans="1:12" s="37" customFormat="1" ht="13.5" x14ac:dyDescent="0.25">
      <c r="A226" s="30"/>
      <c r="B226" s="30"/>
      <c r="C226" s="28"/>
      <c r="D226" s="36"/>
      <c r="E226" s="30"/>
      <c r="F226" s="30"/>
      <c r="G226" s="30"/>
      <c r="H226" s="30"/>
      <c r="I226" s="30"/>
      <c r="K226" s="39"/>
      <c r="L226" s="38"/>
    </row>
    <row r="227" spans="1:12" s="37" customFormat="1" ht="13.5" x14ac:dyDescent="0.25">
      <c r="A227" s="30"/>
      <c r="B227" s="30"/>
      <c r="C227" s="28"/>
      <c r="D227" s="36"/>
      <c r="E227" s="30"/>
      <c r="F227" s="30"/>
      <c r="G227" s="30"/>
      <c r="H227" s="30"/>
      <c r="I227" s="30"/>
      <c r="K227" s="39"/>
      <c r="L227" s="38"/>
    </row>
    <row r="228" spans="1:12" s="37" customFormat="1" ht="13.5" x14ac:dyDescent="0.25">
      <c r="A228" s="30"/>
      <c r="B228" s="30"/>
      <c r="C228" s="28"/>
      <c r="D228" s="36"/>
      <c r="E228" s="30"/>
      <c r="F228" s="30"/>
      <c r="G228" s="30"/>
      <c r="H228" s="30"/>
      <c r="I228" s="30"/>
      <c r="K228" s="39"/>
      <c r="L228" s="38"/>
    </row>
    <row r="229" spans="1:12" s="37" customFormat="1" ht="13.5" x14ac:dyDescent="0.25">
      <c r="A229" s="30"/>
      <c r="B229" s="30"/>
      <c r="C229" s="28"/>
      <c r="D229" s="36"/>
      <c r="E229" s="30"/>
      <c r="F229" s="30"/>
      <c r="G229" s="30"/>
      <c r="H229" s="30"/>
      <c r="I229" s="30"/>
      <c r="K229" s="39"/>
      <c r="L229" s="38"/>
    </row>
    <row r="230" spans="1:12" s="37" customFormat="1" ht="13.5" x14ac:dyDescent="0.25">
      <c r="A230" s="30"/>
      <c r="B230" s="30"/>
      <c r="C230" s="28"/>
      <c r="D230" s="36"/>
      <c r="E230" s="30"/>
      <c r="F230" s="30"/>
      <c r="G230" s="30"/>
      <c r="H230" s="30"/>
      <c r="I230" s="30"/>
      <c r="K230" s="39"/>
      <c r="L230" s="38"/>
    </row>
    <row r="231" spans="1:12" s="37" customFormat="1" ht="13.5" x14ac:dyDescent="0.25">
      <c r="A231" s="30"/>
      <c r="B231" s="30"/>
      <c r="C231" s="28"/>
      <c r="D231" s="36"/>
      <c r="E231" s="30"/>
      <c r="F231" s="30"/>
      <c r="G231" s="30"/>
      <c r="H231" s="30"/>
      <c r="I231" s="30"/>
      <c r="K231" s="39"/>
      <c r="L231" s="38"/>
    </row>
    <row r="232" spans="1:12" s="37" customFormat="1" ht="13.5" x14ac:dyDescent="0.25">
      <c r="A232" s="30"/>
      <c r="B232" s="30"/>
      <c r="C232" s="28"/>
      <c r="D232" s="36"/>
      <c r="E232" s="30"/>
      <c r="F232" s="30"/>
      <c r="G232" s="30"/>
      <c r="H232" s="30"/>
      <c r="I232" s="30"/>
      <c r="K232" s="39"/>
      <c r="L232" s="38"/>
    </row>
    <row r="233" spans="1:12" s="37" customFormat="1" ht="13.5" x14ac:dyDescent="0.25">
      <c r="A233" s="30"/>
      <c r="B233" s="30"/>
      <c r="C233" s="28"/>
      <c r="D233" s="36"/>
      <c r="E233" s="30"/>
      <c r="F233" s="30"/>
      <c r="G233" s="30"/>
      <c r="H233" s="30"/>
      <c r="I233" s="30"/>
      <c r="K233" s="39"/>
      <c r="L233" s="38"/>
    </row>
    <row r="234" spans="1:12" s="37" customFormat="1" ht="13.5" x14ac:dyDescent="0.25">
      <c r="A234" s="30"/>
      <c r="B234" s="30"/>
      <c r="C234" s="28"/>
      <c r="D234" s="36"/>
      <c r="E234" s="30"/>
      <c r="F234" s="30"/>
      <c r="G234" s="30"/>
      <c r="H234" s="30"/>
      <c r="I234" s="30"/>
      <c r="K234" s="39"/>
      <c r="L234" s="38"/>
    </row>
    <row r="235" spans="1:12" s="37" customFormat="1" ht="13.5" x14ac:dyDescent="0.25">
      <c r="A235" s="30"/>
      <c r="B235" s="30"/>
      <c r="C235" s="28"/>
      <c r="D235" s="36"/>
      <c r="E235" s="30"/>
      <c r="F235" s="30"/>
      <c r="G235" s="30"/>
      <c r="H235" s="30"/>
      <c r="I235" s="30"/>
      <c r="K235" s="39"/>
      <c r="L235" s="38"/>
    </row>
    <row r="236" spans="1:12" s="37" customFormat="1" ht="13.5" x14ac:dyDescent="0.25">
      <c r="A236" s="30"/>
      <c r="B236" s="30"/>
      <c r="C236" s="28"/>
      <c r="D236" s="36"/>
      <c r="E236" s="30"/>
      <c r="F236" s="30"/>
      <c r="G236" s="30"/>
      <c r="H236" s="30"/>
      <c r="I236" s="30"/>
      <c r="K236" s="39"/>
      <c r="L236" s="38"/>
    </row>
    <row r="237" spans="1:12" s="37" customFormat="1" ht="13.5" x14ac:dyDescent="0.25">
      <c r="A237" s="30"/>
      <c r="B237" s="30"/>
      <c r="C237" s="28"/>
      <c r="D237" s="36"/>
      <c r="E237" s="30"/>
      <c r="F237" s="30"/>
      <c r="G237" s="30"/>
      <c r="H237" s="30"/>
      <c r="I237" s="30"/>
      <c r="K237" s="39"/>
      <c r="L237" s="38"/>
    </row>
    <row r="238" spans="1:12" s="37" customFormat="1" ht="13.5" x14ac:dyDescent="0.25">
      <c r="A238" s="30"/>
      <c r="B238" s="30"/>
      <c r="C238" s="28"/>
      <c r="D238" s="36"/>
      <c r="E238" s="30"/>
      <c r="F238" s="30"/>
      <c r="G238" s="30"/>
      <c r="H238" s="30"/>
      <c r="I238" s="30"/>
      <c r="K238" s="39"/>
      <c r="L238" s="38"/>
    </row>
    <row r="239" spans="1:12" s="37" customFormat="1" ht="13.5" x14ac:dyDescent="0.25">
      <c r="A239" s="30"/>
      <c r="B239" s="30"/>
      <c r="C239" s="28"/>
      <c r="D239" s="36"/>
      <c r="E239" s="30"/>
      <c r="F239" s="30"/>
      <c r="G239" s="30"/>
      <c r="H239" s="30"/>
      <c r="I239" s="30"/>
      <c r="K239" s="39"/>
      <c r="L239" s="38"/>
    </row>
    <row r="240" spans="1:12" s="37" customFormat="1" ht="13.5" x14ac:dyDescent="0.25">
      <c r="A240" s="30"/>
      <c r="B240" s="30"/>
      <c r="C240" s="28"/>
      <c r="D240" s="36"/>
      <c r="E240" s="30"/>
      <c r="F240" s="30"/>
      <c r="G240" s="30"/>
      <c r="H240" s="30"/>
      <c r="I240" s="30"/>
      <c r="K240" s="39"/>
      <c r="L240" s="38"/>
    </row>
    <row r="241" spans="1:12" s="37" customFormat="1" ht="13.5" x14ac:dyDescent="0.25">
      <c r="A241" s="30"/>
      <c r="B241" s="30"/>
      <c r="C241" s="28"/>
      <c r="D241" s="36"/>
      <c r="E241" s="30"/>
      <c r="F241" s="30"/>
      <c r="G241" s="30"/>
      <c r="H241" s="30"/>
      <c r="I241" s="30"/>
      <c r="K241" s="39"/>
      <c r="L241" s="38"/>
    </row>
    <row r="242" spans="1:12" s="37" customFormat="1" ht="13.5" x14ac:dyDescent="0.25">
      <c r="A242" s="30"/>
      <c r="B242" s="30"/>
      <c r="C242" s="28"/>
      <c r="D242" s="36"/>
      <c r="E242" s="30"/>
      <c r="F242" s="30"/>
      <c r="G242" s="30"/>
      <c r="H242" s="30"/>
      <c r="I242" s="30"/>
      <c r="K242" s="39"/>
      <c r="L242" s="38"/>
    </row>
    <row r="243" spans="1:12" s="37" customFormat="1" ht="13.5" x14ac:dyDescent="0.25">
      <c r="A243" s="30"/>
      <c r="B243" s="30"/>
      <c r="C243" s="28"/>
      <c r="D243" s="36"/>
      <c r="E243" s="30"/>
      <c r="F243" s="30"/>
      <c r="G243" s="30"/>
      <c r="H243" s="30"/>
      <c r="I243" s="30"/>
      <c r="K243" s="39"/>
      <c r="L243" s="38"/>
    </row>
    <row r="244" spans="1:12" s="37" customFormat="1" ht="13.5" x14ac:dyDescent="0.25">
      <c r="A244" s="30"/>
      <c r="B244" s="30"/>
      <c r="C244" s="28"/>
      <c r="D244" s="36"/>
      <c r="E244" s="30"/>
      <c r="F244" s="30"/>
      <c r="G244" s="30"/>
      <c r="H244" s="30"/>
      <c r="I244" s="30"/>
      <c r="K244" s="39"/>
      <c r="L244" s="38"/>
    </row>
    <row r="245" spans="1:12" s="37" customFormat="1" ht="13.5" x14ac:dyDescent="0.25">
      <c r="A245" s="30"/>
      <c r="B245" s="30"/>
      <c r="C245" s="28"/>
      <c r="D245" s="36"/>
      <c r="E245" s="30"/>
      <c r="F245" s="30"/>
      <c r="G245" s="30"/>
      <c r="H245" s="30"/>
      <c r="I245" s="30"/>
      <c r="K245" s="39"/>
      <c r="L245" s="38"/>
    </row>
    <row r="246" spans="1:12" s="37" customFormat="1" ht="13.5" x14ac:dyDescent="0.25">
      <c r="A246" s="30"/>
      <c r="B246" s="30"/>
      <c r="C246" s="28"/>
      <c r="D246" s="36"/>
      <c r="E246" s="30"/>
      <c r="F246" s="30"/>
      <c r="G246" s="30"/>
      <c r="H246" s="30"/>
      <c r="I246" s="30"/>
      <c r="K246" s="39"/>
      <c r="L246" s="38"/>
    </row>
    <row r="247" spans="1:12" s="37" customFormat="1" ht="13.5" x14ac:dyDescent="0.25">
      <c r="A247" s="30"/>
      <c r="B247" s="30"/>
      <c r="C247" s="28"/>
      <c r="D247" s="36"/>
      <c r="E247" s="30"/>
      <c r="F247" s="30"/>
      <c r="G247" s="30"/>
      <c r="H247" s="30"/>
      <c r="I247" s="30"/>
      <c r="K247" s="39"/>
      <c r="L247" s="38"/>
    </row>
    <row r="248" spans="1:12" s="37" customFormat="1" ht="13.5" x14ac:dyDescent="0.25">
      <c r="A248" s="30"/>
      <c r="B248" s="30"/>
      <c r="C248" s="28"/>
      <c r="D248" s="36"/>
      <c r="E248" s="30"/>
      <c r="F248" s="30"/>
      <c r="G248" s="30"/>
      <c r="H248" s="30"/>
      <c r="I248" s="30"/>
      <c r="K248" s="39"/>
      <c r="L248" s="38"/>
    </row>
    <row r="249" spans="1:12" s="37" customFormat="1" ht="13.5" x14ac:dyDescent="0.25">
      <c r="A249" s="30"/>
      <c r="B249" s="30"/>
      <c r="C249" s="28"/>
      <c r="D249" s="36"/>
      <c r="E249" s="30"/>
      <c r="F249" s="30"/>
      <c r="G249" s="30"/>
      <c r="H249" s="30"/>
      <c r="I249" s="30"/>
      <c r="K249" s="39"/>
      <c r="L249" s="38"/>
    </row>
    <row r="250" spans="1:12" s="37" customFormat="1" ht="13.5" x14ac:dyDescent="0.25">
      <c r="A250" s="30"/>
      <c r="B250" s="30"/>
      <c r="C250" s="28"/>
      <c r="D250" s="36"/>
      <c r="E250" s="30"/>
      <c r="F250" s="30"/>
      <c r="G250" s="30"/>
      <c r="H250" s="30"/>
      <c r="I250" s="30"/>
      <c r="K250" s="39"/>
      <c r="L250" s="38"/>
    </row>
    <row r="251" spans="1:12" s="37" customFormat="1" ht="13.5" x14ac:dyDescent="0.25">
      <c r="A251" s="30"/>
      <c r="B251" s="30"/>
      <c r="C251" s="28"/>
      <c r="D251" s="36"/>
      <c r="E251" s="30"/>
      <c r="F251" s="30"/>
      <c r="G251" s="30"/>
      <c r="H251" s="30"/>
      <c r="I251" s="30"/>
      <c r="K251" s="39"/>
      <c r="L251" s="38"/>
    </row>
    <row r="252" spans="1:12" s="37" customFormat="1" ht="13.5" x14ac:dyDescent="0.25">
      <c r="A252" s="30"/>
      <c r="B252" s="30"/>
      <c r="C252" s="28"/>
      <c r="D252" s="36"/>
      <c r="E252" s="30"/>
      <c r="F252" s="30"/>
      <c r="G252" s="30"/>
      <c r="H252" s="30"/>
      <c r="I252" s="30"/>
      <c r="K252" s="39"/>
      <c r="L252" s="38"/>
    </row>
    <row r="253" spans="1:12" s="37" customFormat="1" ht="13.5" x14ac:dyDescent="0.25">
      <c r="A253" s="30"/>
      <c r="B253" s="30"/>
      <c r="C253" s="28"/>
      <c r="D253" s="36"/>
      <c r="E253" s="30"/>
      <c r="F253" s="30"/>
      <c r="G253" s="30"/>
      <c r="H253" s="30"/>
      <c r="I253" s="30"/>
      <c r="K253" s="39"/>
      <c r="L253" s="38"/>
    </row>
    <row r="254" spans="1:12" s="37" customFormat="1" ht="13.5" x14ac:dyDescent="0.25">
      <c r="A254" s="30"/>
      <c r="B254" s="30"/>
      <c r="C254" s="28"/>
      <c r="D254" s="36"/>
      <c r="E254" s="30"/>
      <c r="F254" s="30"/>
      <c r="G254" s="30"/>
      <c r="H254" s="30"/>
      <c r="I254" s="30"/>
      <c r="K254" s="39"/>
      <c r="L254" s="38"/>
    </row>
    <row r="255" spans="1:12" s="37" customFormat="1" ht="13.5" x14ac:dyDescent="0.25">
      <c r="A255" s="30"/>
      <c r="B255" s="30"/>
      <c r="C255" s="28"/>
      <c r="D255" s="36"/>
      <c r="E255" s="30"/>
      <c r="F255" s="30"/>
      <c r="G255" s="30"/>
      <c r="H255" s="30"/>
      <c r="I255" s="30"/>
      <c r="K255" s="39"/>
      <c r="L255" s="38"/>
    </row>
    <row r="256" spans="1:12" s="37" customFormat="1" ht="13.5" x14ac:dyDescent="0.25">
      <c r="A256" s="30"/>
      <c r="B256" s="30"/>
      <c r="C256" s="28"/>
      <c r="D256" s="36"/>
      <c r="E256" s="30"/>
      <c r="F256" s="30"/>
      <c r="G256" s="30"/>
      <c r="H256" s="30"/>
      <c r="I256" s="30"/>
      <c r="K256" s="39"/>
      <c r="L256" s="38"/>
    </row>
    <row r="257" spans="1:12" s="37" customFormat="1" ht="13.5" x14ac:dyDescent="0.25">
      <c r="A257" s="30"/>
      <c r="B257" s="30"/>
      <c r="C257" s="28"/>
      <c r="D257" s="36"/>
      <c r="E257" s="30"/>
      <c r="F257" s="30"/>
      <c r="G257" s="30"/>
      <c r="H257" s="30"/>
      <c r="I257" s="30"/>
      <c r="K257" s="39"/>
      <c r="L257" s="38"/>
    </row>
    <row r="258" spans="1:12" s="37" customFormat="1" ht="13.5" x14ac:dyDescent="0.25">
      <c r="A258" s="30"/>
      <c r="B258" s="30"/>
      <c r="C258" s="28"/>
      <c r="D258" s="36"/>
      <c r="E258" s="30"/>
      <c r="F258" s="30"/>
      <c r="G258" s="30"/>
      <c r="H258" s="30"/>
      <c r="I258" s="30"/>
      <c r="K258" s="39"/>
      <c r="L258" s="38"/>
    </row>
    <row r="259" spans="1:12" s="37" customFormat="1" ht="13.5" x14ac:dyDescent="0.25">
      <c r="A259" s="30"/>
      <c r="B259" s="30"/>
      <c r="C259" s="28"/>
      <c r="D259" s="36"/>
      <c r="E259" s="30"/>
      <c r="F259" s="30"/>
      <c r="G259" s="30"/>
      <c r="H259" s="30"/>
      <c r="I259" s="30"/>
      <c r="K259" s="39"/>
      <c r="L259" s="38"/>
    </row>
    <row r="260" spans="1:12" s="37" customFormat="1" ht="13.5" x14ac:dyDescent="0.25">
      <c r="A260" s="30"/>
      <c r="B260" s="30"/>
      <c r="C260" s="28"/>
      <c r="D260" s="36"/>
      <c r="E260" s="30"/>
      <c r="F260" s="30"/>
      <c r="G260" s="30"/>
      <c r="H260" s="30"/>
      <c r="I260" s="30"/>
      <c r="K260" s="39"/>
      <c r="L260" s="38"/>
    </row>
    <row r="261" spans="1:12" s="37" customFormat="1" ht="13.5" x14ac:dyDescent="0.25">
      <c r="A261" s="30"/>
      <c r="B261" s="30"/>
      <c r="C261" s="28"/>
      <c r="D261" s="36"/>
      <c r="E261" s="30"/>
      <c r="F261" s="30"/>
      <c r="G261" s="30"/>
      <c r="H261" s="30"/>
      <c r="I261" s="30"/>
      <c r="K261" s="39"/>
      <c r="L261" s="38"/>
    </row>
    <row r="262" spans="1:12" s="37" customFormat="1" ht="13.5" x14ac:dyDescent="0.25">
      <c r="A262" s="30"/>
      <c r="B262" s="30"/>
      <c r="C262" s="28"/>
      <c r="D262" s="36"/>
      <c r="E262" s="30"/>
      <c r="F262" s="30"/>
      <c r="G262" s="30"/>
      <c r="H262" s="30"/>
      <c r="I262" s="30"/>
      <c r="K262" s="39"/>
      <c r="L262" s="38"/>
    </row>
    <row r="263" spans="1:12" s="37" customFormat="1" ht="13.5" x14ac:dyDescent="0.25">
      <c r="A263" s="30"/>
      <c r="B263" s="30"/>
      <c r="C263" s="28"/>
      <c r="D263" s="36"/>
      <c r="E263" s="30"/>
      <c r="F263" s="30"/>
      <c r="G263" s="30"/>
      <c r="H263" s="30"/>
      <c r="I263" s="30"/>
      <c r="K263" s="39"/>
      <c r="L263" s="38"/>
    </row>
    <row r="264" spans="1:12" s="37" customFormat="1" ht="13.5" x14ac:dyDescent="0.25">
      <c r="A264" s="30"/>
      <c r="B264" s="30"/>
      <c r="C264" s="28"/>
      <c r="D264" s="36"/>
      <c r="E264" s="30"/>
      <c r="F264" s="30"/>
      <c r="G264" s="30"/>
      <c r="H264" s="30"/>
      <c r="I264" s="30"/>
      <c r="K264" s="39"/>
      <c r="L264" s="38"/>
    </row>
    <row r="265" spans="1:12" s="37" customFormat="1" ht="13.5" x14ac:dyDescent="0.25">
      <c r="A265" s="30"/>
      <c r="B265" s="30"/>
      <c r="C265" s="28"/>
      <c r="D265" s="36"/>
      <c r="E265" s="30"/>
      <c r="F265" s="30"/>
      <c r="G265" s="30"/>
      <c r="H265" s="30"/>
      <c r="I265" s="30"/>
      <c r="K265" s="39"/>
      <c r="L265" s="38"/>
    </row>
    <row r="266" spans="1:12" s="37" customFormat="1" ht="13.5" x14ac:dyDescent="0.25">
      <c r="A266" s="30"/>
      <c r="B266" s="30"/>
      <c r="C266" s="28"/>
      <c r="D266" s="36"/>
      <c r="E266" s="30"/>
      <c r="F266" s="30"/>
      <c r="G266" s="30"/>
      <c r="H266" s="30"/>
      <c r="I266" s="30"/>
      <c r="K266" s="39"/>
      <c r="L266" s="38"/>
    </row>
    <row r="267" spans="1:12" s="37" customFormat="1" ht="13.5" x14ac:dyDescent="0.25">
      <c r="A267" s="30"/>
      <c r="B267" s="30"/>
      <c r="C267" s="28"/>
      <c r="D267" s="36"/>
      <c r="E267" s="30"/>
      <c r="F267" s="30"/>
      <c r="G267" s="30"/>
      <c r="H267" s="30"/>
      <c r="I267" s="30"/>
      <c r="K267" s="39"/>
      <c r="L267" s="38"/>
    </row>
    <row r="268" spans="1:12" s="37" customFormat="1" ht="13.5" x14ac:dyDescent="0.25">
      <c r="A268" s="30"/>
      <c r="B268" s="30"/>
      <c r="C268" s="28"/>
      <c r="D268" s="36"/>
      <c r="E268" s="30"/>
      <c r="F268" s="30"/>
      <c r="G268" s="30"/>
      <c r="H268" s="30"/>
      <c r="I268" s="30"/>
      <c r="K268" s="39"/>
      <c r="L268" s="38"/>
    </row>
    <row r="269" spans="1:12" s="37" customFormat="1" ht="13.5" x14ac:dyDescent="0.25">
      <c r="A269" s="30"/>
      <c r="B269" s="30"/>
      <c r="C269" s="28"/>
      <c r="D269" s="36"/>
      <c r="E269" s="30"/>
      <c r="F269" s="30"/>
      <c r="G269" s="30"/>
      <c r="H269" s="30"/>
      <c r="I269" s="30"/>
      <c r="K269" s="39"/>
      <c r="L269" s="38"/>
    </row>
    <row r="270" spans="1:12" s="37" customFormat="1" ht="13.5" x14ac:dyDescent="0.25">
      <c r="A270" s="30"/>
      <c r="B270" s="30"/>
      <c r="C270" s="28"/>
      <c r="D270" s="36"/>
      <c r="E270" s="30"/>
      <c r="F270" s="30"/>
      <c r="G270" s="30"/>
      <c r="H270" s="30"/>
      <c r="I270" s="30"/>
      <c r="K270" s="39"/>
      <c r="L270" s="38"/>
    </row>
    <row r="271" spans="1:12" s="37" customFormat="1" ht="13.5" x14ac:dyDescent="0.25">
      <c r="A271" s="30"/>
      <c r="B271" s="30"/>
      <c r="C271" s="28"/>
      <c r="D271" s="36"/>
      <c r="E271" s="30"/>
      <c r="F271" s="30"/>
      <c r="G271" s="30"/>
      <c r="H271" s="30"/>
      <c r="I271" s="30"/>
      <c r="K271" s="39"/>
      <c r="L271" s="38"/>
    </row>
    <row r="272" spans="1:12" s="37" customFormat="1" ht="13.5" x14ac:dyDescent="0.25">
      <c r="A272" s="30"/>
      <c r="B272" s="30"/>
      <c r="C272" s="28"/>
      <c r="D272" s="36"/>
      <c r="E272" s="30"/>
      <c r="F272" s="30"/>
      <c r="G272" s="30"/>
      <c r="H272" s="30"/>
      <c r="I272" s="30"/>
      <c r="K272" s="39"/>
      <c r="L272" s="38"/>
    </row>
    <row r="273" spans="1:12" s="37" customFormat="1" ht="13.5" x14ac:dyDescent="0.25">
      <c r="A273" s="30"/>
      <c r="B273" s="30"/>
      <c r="C273" s="28"/>
      <c r="D273" s="36"/>
      <c r="E273" s="30"/>
      <c r="F273" s="30"/>
      <c r="G273" s="30"/>
      <c r="H273" s="30"/>
      <c r="I273" s="30"/>
      <c r="K273" s="39"/>
      <c r="L273" s="38"/>
    </row>
    <row r="274" spans="1:12" s="37" customFormat="1" ht="13.5" x14ac:dyDescent="0.25">
      <c r="A274" s="30"/>
      <c r="B274" s="30"/>
      <c r="C274" s="28"/>
      <c r="D274" s="36"/>
      <c r="E274" s="30"/>
      <c r="F274" s="30"/>
      <c r="G274" s="30"/>
      <c r="H274" s="30"/>
      <c r="I274" s="30"/>
      <c r="K274" s="39"/>
      <c r="L274" s="38"/>
    </row>
    <row r="275" spans="1:12" s="37" customFormat="1" ht="13.5" x14ac:dyDescent="0.25">
      <c r="A275" s="30"/>
      <c r="B275" s="30"/>
      <c r="C275" s="28"/>
      <c r="D275" s="36"/>
      <c r="E275" s="30"/>
      <c r="F275" s="30"/>
      <c r="G275" s="30"/>
      <c r="H275" s="30"/>
      <c r="I275" s="30"/>
      <c r="K275" s="39"/>
      <c r="L275" s="38"/>
    </row>
    <row r="276" spans="1:12" s="37" customFormat="1" ht="13.5" x14ac:dyDescent="0.25">
      <c r="A276" s="30"/>
      <c r="B276" s="30"/>
      <c r="C276" s="28"/>
      <c r="D276" s="36"/>
      <c r="E276" s="30"/>
      <c r="F276" s="30"/>
      <c r="G276" s="30"/>
      <c r="H276" s="30"/>
      <c r="I276" s="30"/>
      <c r="K276" s="39"/>
      <c r="L276" s="38"/>
    </row>
    <row r="277" spans="1:12" s="37" customFormat="1" ht="13.5" x14ac:dyDescent="0.25">
      <c r="A277" s="30"/>
      <c r="B277" s="30"/>
      <c r="C277" s="28"/>
      <c r="D277" s="36"/>
      <c r="E277" s="30"/>
      <c r="F277" s="30"/>
      <c r="G277" s="30"/>
      <c r="H277" s="30"/>
      <c r="I277" s="30"/>
      <c r="K277" s="39"/>
      <c r="L277" s="38"/>
    </row>
    <row r="278" spans="1:12" s="37" customFormat="1" ht="13.5" x14ac:dyDescent="0.25">
      <c r="A278" s="30"/>
      <c r="B278" s="30"/>
      <c r="C278" s="28"/>
      <c r="D278" s="36"/>
      <c r="E278" s="30"/>
      <c r="F278" s="30"/>
      <c r="G278" s="30"/>
      <c r="H278" s="30"/>
      <c r="I278" s="30"/>
      <c r="K278" s="39"/>
      <c r="L278" s="38"/>
    </row>
    <row r="279" spans="1:12" s="37" customFormat="1" ht="13.5" x14ac:dyDescent="0.25">
      <c r="A279" s="30"/>
      <c r="B279" s="30"/>
      <c r="C279" s="28"/>
      <c r="D279" s="36"/>
      <c r="E279" s="30"/>
      <c r="F279" s="30"/>
      <c r="G279" s="30"/>
      <c r="H279" s="30"/>
      <c r="I279" s="30"/>
      <c r="K279" s="39"/>
      <c r="L279" s="38"/>
    </row>
    <row r="280" spans="1:12" s="37" customFormat="1" ht="13.5" x14ac:dyDescent="0.25">
      <c r="A280" s="30"/>
      <c r="B280" s="30"/>
      <c r="C280" s="28"/>
      <c r="D280" s="36"/>
      <c r="E280" s="30"/>
      <c r="F280" s="30"/>
      <c r="G280" s="30"/>
      <c r="H280" s="30"/>
      <c r="I280" s="30"/>
      <c r="K280" s="39"/>
      <c r="L280" s="38"/>
    </row>
    <row r="281" spans="1:12" s="37" customFormat="1" ht="13.5" x14ac:dyDescent="0.25">
      <c r="A281" s="30"/>
      <c r="B281" s="30"/>
      <c r="C281" s="28"/>
      <c r="D281" s="36"/>
      <c r="E281" s="30"/>
      <c r="F281" s="30"/>
      <c r="G281" s="30"/>
      <c r="H281" s="30"/>
      <c r="I281" s="30"/>
      <c r="K281" s="39"/>
      <c r="L281" s="38"/>
    </row>
    <row r="282" spans="1:12" s="37" customFormat="1" ht="13.5" x14ac:dyDescent="0.25">
      <c r="A282" s="30"/>
      <c r="B282" s="30"/>
      <c r="C282" s="28"/>
      <c r="D282" s="36"/>
      <c r="E282" s="30"/>
      <c r="F282" s="30"/>
      <c r="G282" s="30"/>
      <c r="H282" s="30"/>
      <c r="I282" s="30"/>
      <c r="K282" s="39"/>
      <c r="L282" s="38"/>
    </row>
    <row r="283" spans="1:12" s="37" customFormat="1" ht="13.5" x14ac:dyDescent="0.25">
      <c r="A283" s="30"/>
      <c r="B283" s="30"/>
      <c r="C283" s="28"/>
      <c r="D283" s="36"/>
      <c r="E283" s="30"/>
      <c r="F283" s="30"/>
      <c r="G283" s="30"/>
      <c r="H283" s="30"/>
      <c r="I283" s="30"/>
      <c r="K283" s="39"/>
      <c r="L283" s="38"/>
    </row>
    <row r="284" spans="1:12" s="37" customFormat="1" ht="13.5" x14ac:dyDescent="0.25">
      <c r="A284" s="30"/>
      <c r="B284" s="30"/>
      <c r="C284" s="28"/>
      <c r="D284" s="36"/>
      <c r="E284" s="30"/>
      <c r="F284" s="30"/>
      <c r="G284" s="30"/>
      <c r="H284" s="30"/>
      <c r="I284" s="30"/>
      <c r="K284" s="39"/>
      <c r="L284" s="38"/>
    </row>
    <row r="285" spans="1:12" s="37" customFormat="1" ht="13.5" x14ac:dyDescent="0.25">
      <c r="A285" s="30"/>
      <c r="B285" s="30"/>
      <c r="C285" s="28"/>
      <c r="D285" s="36"/>
      <c r="E285" s="30"/>
      <c r="F285" s="30"/>
      <c r="G285" s="30"/>
      <c r="H285" s="30"/>
      <c r="I285" s="30"/>
      <c r="K285" s="39"/>
      <c r="L285" s="38"/>
    </row>
    <row r="286" spans="1:12" s="37" customFormat="1" ht="13.5" x14ac:dyDescent="0.25">
      <c r="A286" s="30"/>
      <c r="B286" s="30"/>
      <c r="C286" s="28"/>
      <c r="D286" s="36"/>
      <c r="E286" s="30"/>
      <c r="F286" s="30"/>
      <c r="G286" s="30"/>
      <c r="H286" s="30"/>
      <c r="I286" s="30"/>
      <c r="K286" s="39"/>
      <c r="L286" s="38"/>
    </row>
    <row r="287" spans="1:12" s="37" customFormat="1" ht="13.5" x14ac:dyDescent="0.25">
      <c r="A287" s="30"/>
      <c r="B287" s="30"/>
      <c r="C287" s="28"/>
      <c r="D287" s="36"/>
      <c r="E287" s="30"/>
      <c r="F287" s="30"/>
      <c r="G287" s="30"/>
      <c r="H287" s="30"/>
      <c r="I287" s="30"/>
      <c r="K287" s="39"/>
      <c r="L287" s="38"/>
    </row>
    <row r="288" spans="1:12" s="37" customFormat="1" ht="13.5" x14ac:dyDescent="0.25">
      <c r="A288" s="30"/>
      <c r="B288" s="30"/>
      <c r="C288" s="28"/>
      <c r="D288" s="36"/>
      <c r="E288" s="30"/>
      <c r="F288" s="30"/>
      <c r="G288" s="30"/>
      <c r="H288" s="30"/>
      <c r="I288" s="30"/>
      <c r="K288" s="39"/>
      <c r="L288" s="38"/>
    </row>
    <row r="289" spans="1:12" s="37" customFormat="1" ht="13.5" x14ac:dyDescent="0.25">
      <c r="A289" s="30"/>
      <c r="B289" s="30"/>
      <c r="C289" s="28"/>
      <c r="D289" s="36"/>
      <c r="E289" s="30"/>
      <c r="F289" s="30"/>
      <c r="G289" s="30"/>
      <c r="H289" s="30"/>
      <c r="I289" s="30"/>
      <c r="K289" s="39"/>
      <c r="L289" s="38"/>
    </row>
    <row r="290" spans="1:12" s="37" customFormat="1" ht="13.5" x14ac:dyDescent="0.25">
      <c r="A290" s="30"/>
      <c r="B290" s="30"/>
      <c r="C290" s="28"/>
      <c r="D290" s="36"/>
      <c r="E290" s="30"/>
      <c r="F290" s="30"/>
      <c r="G290" s="30"/>
      <c r="H290" s="30"/>
      <c r="I290" s="30"/>
      <c r="K290" s="39"/>
      <c r="L290" s="38"/>
    </row>
    <row r="291" spans="1:12" s="37" customFormat="1" ht="13.5" x14ac:dyDescent="0.25">
      <c r="A291" s="30"/>
      <c r="B291" s="30"/>
      <c r="C291" s="28"/>
      <c r="D291" s="36"/>
      <c r="E291" s="30"/>
      <c r="F291" s="30"/>
      <c r="G291" s="30"/>
      <c r="H291" s="30"/>
      <c r="I291" s="30"/>
      <c r="K291" s="39"/>
      <c r="L291" s="38"/>
    </row>
    <row r="292" spans="1:12" s="37" customFormat="1" ht="13.5" x14ac:dyDescent="0.25">
      <c r="A292" s="30"/>
      <c r="B292" s="30"/>
      <c r="C292" s="28"/>
      <c r="D292" s="36"/>
      <c r="E292" s="30"/>
      <c r="F292" s="30"/>
      <c r="G292" s="30"/>
      <c r="H292" s="30"/>
      <c r="I292" s="30"/>
      <c r="K292" s="39"/>
      <c r="L292" s="38"/>
    </row>
    <row r="293" spans="1:12" s="37" customFormat="1" ht="13.5" x14ac:dyDescent="0.25">
      <c r="A293" s="30"/>
      <c r="B293" s="30"/>
      <c r="C293" s="28"/>
      <c r="D293" s="36"/>
      <c r="E293" s="30"/>
      <c r="F293" s="30"/>
      <c r="G293" s="30"/>
      <c r="H293" s="30"/>
      <c r="I293" s="30"/>
      <c r="K293" s="39"/>
      <c r="L293" s="38"/>
    </row>
    <row r="294" spans="1:12" s="37" customFormat="1" ht="13.5" x14ac:dyDescent="0.25">
      <c r="A294" s="30"/>
      <c r="B294" s="30"/>
      <c r="C294" s="28"/>
      <c r="D294" s="36"/>
      <c r="E294" s="30"/>
      <c r="F294" s="30"/>
      <c r="G294" s="30"/>
      <c r="H294" s="30"/>
      <c r="I294" s="30"/>
      <c r="K294" s="39"/>
      <c r="L294" s="38"/>
    </row>
    <row r="295" spans="1:12" s="37" customFormat="1" ht="13.5" x14ac:dyDescent="0.25">
      <c r="A295" s="30"/>
      <c r="B295" s="30"/>
      <c r="C295" s="28"/>
      <c r="D295" s="36"/>
      <c r="E295" s="30"/>
      <c r="F295" s="30"/>
      <c r="G295" s="30"/>
      <c r="H295" s="30"/>
      <c r="I295" s="30"/>
      <c r="K295" s="39"/>
      <c r="L295" s="38"/>
    </row>
    <row r="296" spans="1:12" s="37" customFormat="1" ht="13.5" x14ac:dyDescent="0.25">
      <c r="A296" s="30"/>
      <c r="B296" s="30"/>
      <c r="C296" s="28"/>
      <c r="D296" s="36"/>
      <c r="E296" s="30"/>
      <c r="F296" s="30"/>
      <c r="G296" s="30"/>
      <c r="H296" s="30"/>
      <c r="I296" s="30"/>
      <c r="K296" s="39"/>
      <c r="L296" s="38"/>
    </row>
    <row r="297" spans="1:12" s="37" customFormat="1" ht="13.5" x14ac:dyDescent="0.25">
      <c r="A297" s="30"/>
      <c r="B297" s="30"/>
      <c r="C297" s="28"/>
      <c r="D297" s="36"/>
      <c r="E297" s="30"/>
      <c r="F297" s="30"/>
      <c r="G297" s="30"/>
      <c r="H297" s="30"/>
      <c r="I297" s="30"/>
      <c r="K297" s="39"/>
      <c r="L297" s="38"/>
    </row>
    <row r="298" spans="1:12" s="37" customFormat="1" ht="13.5" x14ac:dyDescent="0.25">
      <c r="A298" s="30"/>
      <c r="B298" s="30"/>
      <c r="C298" s="28"/>
      <c r="D298" s="36"/>
      <c r="E298" s="30"/>
      <c r="F298" s="30"/>
      <c r="G298" s="30"/>
      <c r="H298" s="30"/>
      <c r="I298" s="30"/>
      <c r="K298" s="39"/>
      <c r="L298" s="38"/>
    </row>
    <row r="299" spans="1:12" s="37" customFormat="1" ht="13.5" x14ac:dyDescent="0.25">
      <c r="A299" s="30"/>
      <c r="B299" s="30"/>
      <c r="C299" s="28"/>
      <c r="D299" s="36"/>
      <c r="E299" s="30"/>
      <c r="F299" s="30"/>
      <c r="G299" s="30"/>
      <c r="H299" s="30"/>
      <c r="I299" s="30"/>
      <c r="K299" s="39"/>
      <c r="L299" s="38"/>
    </row>
    <row r="300" spans="1:12" s="37" customFormat="1" ht="13.5" x14ac:dyDescent="0.25">
      <c r="A300" s="30"/>
      <c r="B300" s="30"/>
      <c r="C300" s="28"/>
      <c r="D300" s="36"/>
      <c r="E300" s="30"/>
      <c r="F300" s="30"/>
      <c r="G300" s="30"/>
      <c r="H300" s="30"/>
      <c r="I300" s="30"/>
      <c r="K300" s="39"/>
      <c r="L300" s="38"/>
    </row>
    <row r="301" spans="1:12" s="37" customFormat="1" ht="13.5" x14ac:dyDescent="0.25">
      <c r="A301" s="30"/>
      <c r="B301" s="30"/>
      <c r="C301" s="28"/>
      <c r="D301" s="36"/>
      <c r="E301" s="30"/>
      <c r="F301" s="30"/>
      <c r="G301" s="30"/>
      <c r="H301" s="30"/>
      <c r="I301" s="30"/>
      <c r="K301" s="39"/>
      <c r="L301" s="38"/>
    </row>
    <row r="302" spans="1:12" s="37" customFormat="1" ht="13.5" x14ac:dyDescent="0.25">
      <c r="A302" s="30"/>
      <c r="B302" s="30"/>
      <c r="C302" s="28"/>
      <c r="D302" s="36"/>
      <c r="E302" s="30"/>
      <c r="F302" s="30"/>
      <c r="G302" s="30"/>
      <c r="H302" s="30"/>
      <c r="I302" s="30"/>
      <c r="K302" s="39"/>
      <c r="L302" s="38"/>
    </row>
    <row r="303" spans="1:12" s="37" customFormat="1" ht="13.5" x14ac:dyDescent="0.25">
      <c r="A303" s="30"/>
      <c r="B303" s="30"/>
      <c r="C303" s="28"/>
      <c r="D303" s="36"/>
      <c r="E303" s="30"/>
      <c r="F303" s="30"/>
      <c r="G303" s="30"/>
      <c r="H303" s="30"/>
      <c r="I303" s="30"/>
      <c r="K303" s="39"/>
      <c r="L303" s="38"/>
    </row>
    <row r="304" spans="1:12" s="37" customFormat="1" ht="13.5" x14ac:dyDescent="0.25">
      <c r="A304" s="30"/>
      <c r="B304" s="30"/>
      <c r="C304" s="28"/>
      <c r="D304" s="36"/>
      <c r="E304" s="30"/>
      <c r="F304" s="30"/>
      <c r="G304" s="30"/>
      <c r="H304" s="30"/>
      <c r="I304" s="30"/>
      <c r="K304" s="39"/>
      <c r="L304" s="38"/>
    </row>
    <row r="305" spans="1:12" s="37" customFormat="1" ht="13.5" x14ac:dyDescent="0.25">
      <c r="A305" s="30"/>
      <c r="B305" s="30"/>
      <c r="C305" s="28"/>
      <c r="D305" s="36"/>
      <c r="E305" s="30"/>
      <c r="F305" s="30"/>
      <c r="G305" s="30"/>
      <c r="H305" s="30"/>
      <c r="I305" s="30"/>
      <c r="K305" s="39"/>
      <c r="L305" s="38"/>
    </row>
    <row r="306" spans="1:12" s="37" customFormat="1" ht="13.5" x14ac:dyDescent="0.25">
      <c r="A306" s="30"/>
      <c r="B306" s="30"/>
      <c r="C306" s="28"/>
      <c r="D306" s="36"/>
      <c r="E306" s="30"/>
      <c r="F306" s="30"/>
      <c r="G306" s="30"/>
      <c r="H306" s="30"/>
      <c r="I306" s="30"/>
      <c r="K306" s="39"/>
      <c r="L306" s="38"/>
    </row>
    <row r="307" spans="1:12" s="37" customFormat="1" ht="13.5" x14ac:dyDescent="0.25">
      <c r="A307" s="30"/>
      <c r="B307" s="30"/>
      <c r="C307" s="28"/>
      <c r="D307" s="36"/>
      <c r="E307" s="30"/>
      <c r="F307" s="30"/>
      <c r="G307" s="30"/>
      <c r="H307" s="30"/>
      <c r="I307" s="30"/>
      <c r="K307" s="39"/>
      <c r="L307" s="38"/>
    </row>
    <row r="308" spans="1:12" s="37" customFormat="1" ht="13.5" x14ac:dyDescent="0.25">
      <c r="A308" s="30"/>
      <c r="B308" s="30"/>
      <c r="C308" s="28"/>
      <c r="D308" s="36"/>
      <c r="E308" s="30"/>
      <c r="F308" s="30"/>
      <c r="G308" s="30"/>
      <c r="H308" s="30"/>
      <c r="I308" s="30"/>
      <c r="K308" s="39"/>
      <c r="L308" s="38"/>
    </row>
    <row r="309" spans="1:12" s="37" customFormat="1" ht="13.5" x14ac:dyDescent="0.25">
      <c r="A309" s="30"/>
      <c r="B309" s="30"/>
      <c r="C309" s="28"/>
      <c r="D309" s="36"/>
      <c r="E309" s="30"/>
      <c r="F309" s="30"/>
      <c r="G309" s="30"/>
      <c r="H309" s="30"/>
      <c r="I309" s="30"/>
      <c r="K309" s="39"/>
      <c r="L309" s="38"/>
    </row>
    <row r="310" spans="1:12" s="37" customFormat="1" ht="13.5" x14ac:dyDescent="0.25">
      <c r="A310" s="30"/>
      <c r="B310" s="30"/>
      <c r="C310" s="28"/>
      <c r="D310" s="36"/>
      <c r="E310" s="30"/>
      <c r="F310" s="30"/>
      <c r="G310" s="30"/>
      <c r="H310" s="30"/>
      <c r="I310" s="30"/>
      <c r="K310" s="39"/>
      <c r="L310" s="38"/>
    </row>
    <row r="311" spans="1:12" s="37" customFormat="1" ht="13.5" x14ac:dyDescent="0.25">
      <c r="A311" s="30"/>
      <c r="B311" s="30"/>
      <c r="C311" s="28"/>
      <c r="D311" s="36"/>
      <c r="E311" s="30"/>
      <c r="F311" s="30"/>
      <c r="G311" s="30"/>
      <c r="H311" s="30"/>
      <c r="I311" s="30"/>
      <c r="K311" s="39"/>
      <c r="L311" s="38"/>
    </row>
    <row r="312" spans="1:12" s="37" customFormat="1" ht="13.5" x14ac:dyDescent="0.25">
      <c r="A312" s="30"/>
      <c r="B312" s="30"/>
      <c r="C312" s="28"/>
      <c r="D312" s="36"/>
      <c r="E312" s="30"/>
      <c r="F312" s="30"/>
      <c r="G312" s="30"/>
      <c r="H312" s="30"/>
      <c r="I312" s="30"/>
      <c r="K312" s="39"/>
      <c r="L312" s="38"/>
    </row>
    <row r="313" spans="1:12" s="37" customFormat="1" ht="13.5" x14ac:dyDescent="0.25">
      <c r="A313" s="30"/>
      <c r="B313" s="30"/>
      <c r="C313" s="28"/>
      <c r="D313" s="36"/>
      <c r="E313" s="30"/>
      <c r="F313" s="30"/>
      <c r="G313" s="30"/>
      <c r="H313" s="30"/>
      <c r="I313" s="30"/>
      <c r="K313" s="39"/>
      <c r="L313" s="38"/>
    </row>
    <row r="314" spans="1:12" s="37" customFormat="1" ht="13.5" x14ac:dyDescent="0.25">
      <c r="A314" s="30"/>
      <c r="B314" s="30"/>
      <c r="C314" s="28"/>
      <c r="D314" s="36"/>
      <c r="E314" s="30"/>
      <c r="F314" s="30"/>
      <c r="G314" s="30"/>
      <c r="H314" s="30"/>
      <c r="I314" s="30"/>
      <c r="K314" s="39"/>
      <c r="L314" s="38"/>
    </row>
    <row r="315" spans="1:12" s="37" customFormat="1" ht="13.5" x14ac:dyDescent="0.25">
      <c r="A315" s="30"/>
      <c r="B315" s="30"/>
      <c r="C315" s="28"/>
      <c r="D315" s="36"/>
      <c r="E315" s="30"/>
      <c r="F315" s="30"/>
      <c r="G315" s="30"/>
      <c r="H315" s="30"/>
      <c r="I315" s="30"/>
      <c r="K315" s="39"/>
      <c r="L315" s="38"/>
    </row>
    <row r="316" spans="1:12" s="37" customFormat="1" ht="13.5" x14ac:dyDescent="0.25">
      <c r="A316" s="30"/>
      <c r="B316" s="30"/>
      <c r="C316" s="28"/>
      <c r="D316" s="36"/>
      <c r="E316" s="30"/>
      <c r="F316" s="30"/>
      <c r="G316" s="30"/>
      <c r="H316" s="30"/>
      <c r="I316" s="30"/>
      <c r="K316" s="39"/>
      <c r="L316" s="38"/>
    </row>
    <row r="317" spans="1:12" s="37" customFormat="1" ht="13.5" x14ac:dyDescent="0.25">
      <c r="A317" s="30"/>
      <c r="B317" s="30"/>
      <c r="C317" s="28"/>
      <c r="D317" s="36"/>
      <c r="E317" s="30"/>
      <c r="F317" s="30"/>
      <c r="G317" s="30"/>
      <c r="H317" s="30"/>
      <c r="I317" s="30"/>
      <c r="K317" s="39"/>
      <c r="L317" s="38"/>
    </row>
    <row r="318" spans="1:12" s="37" customFormat="1" ht="13.5" x14ac:dyDescent="0.25">
      <c r="A318" s="30"/>
      <c r="B318" s="30"/>
      <c r="C318" s="28"/>
      <c r="D318" s="36"/>
      <c r="E318" s="30"/>
      <c r="F318" s="30"/>
      <c r="G318" s="30"/>
      <c r="H318" s="30"/>
      <c r="I318" s="30"/>
      <c r="K318" s="39"/>
      <c r="L318" s="38"/>
    </row>
    <row r="319" spans="1:12" s="37" customFormat="1" ht="13.5" x14ac:dyDescent="0.25">
      <c r="A319" s="30"/>
      <c r="B319" s="30"/>
      <c r="C319" s="28"/>
      <c r="D319" s="36"/>
      <c r="E319" s="30"/>
      <c r="F319" s="30"/>
      <c r="G319" s="30"/>
      <c r="H319" s="30"/>
      <c r="I319" s="30"/>
      <c r="K319" s="39"/>
      <c r="L319" s="38"/>
    </row>
    <row r="320" spans="1:12" s="37" customFormat="1" ht="13.5" x14ac:dyDescent="0.25">
      <c r="A320" s="30"/>
      <c r="B320" s="30"/>
      <c r="C320" s="28"/>
      <c r="D320" s="36"/>
      <c r="E320" s="30"/>
      <c r="F320" s="30"/>
      <c r="G320" s="30"/>
      <c r="H320" s="30"/>
      <c r="I320" s="30"/>
      <c r="K320" s="39"/>
      <c r="L320" s="38"/>
    </row>
    <row r="321" spans="1:12" s="37" customFormat="1" ht="13.5" x14ac:dyDescent="0.25">
      <c r="A321" s="30"/>
      <c r="B321" s="30"/>
      <c r="C321" s="28"/>
      <c r="D321" s="36"/>
      <c r="E321" s="30"/>
      <c r="F321" s="30"/>
      <c r="G321" s="30"/>
      <c r="H321" s="30"/>
      <c r="I321" s="30"/>
      <c r="K321" s="39"/>
      <c r="L321" s="38"/>
    </row>
    <row r="322" spans="1:12" s="37" customFormat="1" ht="13.5" x14ac:dyDescent="0.25">
      <c r="A322" s="30"/>
      <c r="B322" s="30"/>
      <c r="C322" s="28"/>
      <c r="D322" s="36"/>
      <c r="E322" s="30"/>
      <c r="F322" s="30"/>
      <c r="G322" s="30"/>
      <c r="H322" s="30"/>
      <c r="I322" s="30"/>
      <c r="K322" s="39"/>
      <c r="L322" s="38"/>
    </row>
    <row r="323" spans="1:12" s="37" customFormat="1" ht="13.5" x14ac:dyDescent="0.25">
      <c r="A323" s="30"/>
      <c r="B323" s="30"/>
      <c r="C323" s="28"/>
      <c r="D323" s="36"/>
      <c r="E323" s="30"/>
      <c r="F323" s="30"/>
      <c r="G323" s="30"/>
      <c r="H323" s="30"/>
      <c r="I323" s="30"/>
      <c r="K323" s="39"/>
      <c r="L323" s="38"/>
    </row>
    <row r="324" spans="1:12" s="37" customFormat="1" ht="13.5" x14ac:dyDescent="0.25">
      <c r="A324" s="30"/>
      <c r="B324" s="30"/>
      <c r="C324" s="28"/>
      <c r="D324" s="36"/>
      <c r="E324" s="30"/>
      <c r="F324" s="30"/>
      <c r="G324" s="30"/>
      <c r="H324" s="30"/>
      <c r="I324" s="30"/>
      <c r="K324" s="39"/>
      <c r="L324" s="38"/>
    </row>
    <row r="325" spans="1:12" s="37" customFormat="1" ht="13.5" x14ac:dyDescent="0.25">
      <c r="A325" s="30"/>
      <c r="B325" s="30"/>
      <c r="C325" s="28"/>
      <c r="D325" s="36"/>
      <c r="E325" s="30"/>
      <c r="F325" s="30"/>
      <c r="G325" s="30"/>
      <c r="H325" s="30"/>
      <c r="I325" s="30"/>
      <c r="K325" s="39"/>
      <c r="L325" s="38"/>
    </row>
    <row r="326" spans="1:12" s="37" customFormat="1" ht="13.5" x14ac:dyDescent="0.25">
      <c r="A326" s="30"/>
      <c r="B326" s="30"/>
      <c r="C326" s="28"/>
      <c r="D326" s="36"/>
      <c r="E326" s="30"/>
      <c r="F326" s="30"/>
      <c r="G326" s="30"/>
      <c r="H326" s="30"/>
      <c r="I326" s="30"/>
      <c r="K326" s="39"/>
      <c r="L326" s="38"/>
    </row>
    <row r="327" spans="1:12" s="37" customFormat="1" ht="13.5" x14ac:dyDescent="0.25">
      <c r="A327" s="30"/>
      <c r="B327" s="30"/>
      <c r="C327" s="28"/>
      <c r="D327" s="36"/>
      <c r="E327" s="30"/>
      <c r="F327" s="30"/>
      <c r="G327" s="30"/>
      <c r="H327" s="30"/>
      <c r="I327" s="30"/>
      <c r="K327" s="39"/>
      <c r="L327" s="38"/>
    </row>
    <row r="328" spans="1:12" s="37" customFormat="1" ht="13.5" x14ac:dyDescent="0.25">
      <c r="A328" s="30"/>
      <c r="B328" s="30"/>
      <c r="C328" s="28"/>
      <c r="D328" s="36"/>
      <c r="E328" s="30"/>
      <c r="F328" s="30"/>
      <c r="G328" s="30"/>
      <c r="H328" s="30"/>
      <c r="I328" s="30"/>
      <c r="K328" s="39"/>
      <c r="L328" s="38"/>
    </row>
    <row r="329" spans="1:12" s="37" customFormat="1" ht="13.5" x14ac:dyDescent="0.25">
      <c r="A329" s="30"/>
      <c r="B329" s="30"/>
      <c r="C329" s="28"/>
      <c r="D329" s="36"/>
      <c r="E329" s="30"/>
      <c r="F329" s="30"/>
      <c r="G329" s="30"/>
      <c r="H329" s="30"/>
      <c r="I329" s="30"/>
      <c r="K329" s="39"/>
      <c r="L329" s="38"/>
    </row>
    <row r="330" spans="1:12" s="37" customFormat="1" ht="13.5" x14ac:dyDescent="0.25">
      <c r="A330" s="30"/>
      <c r="B330" s="30"/>
      <c r="C330" s="28"/>
      <c r="D330" s="36"/>
      <c r="E330" s="30"/>
      <c r="F330" s="30"/>
      <c r="G330" s="30"/>
      <c r="H330" s="30"/>
      <c r="I330" s="30"/>
      <c r="K330" s="39"/>
      <c r="L330" s="38"/>
    </row>
    <row r="331" spans="1:12" s="37" customFormat="1" ht="13.5" x14ac:dyDescent="0.25">
      <c r="A331" s="30"/>
      <c r="B331" s="30"/>
      <c r="C331" s="28"/>
      <c r="D331" s="36"/>
      <c r="E331" s="30"/>
      <c r="F331" s="30"/>
      <c r="G331" s="30"/>
      <c r="H331" s="30"/>
      <c r="I331" s="30"/>
      <c r="K331" s="39"/>
      <c r="L331" s="38"/>
    </row>
    <row r="332" spans="1:12" s="37" customFormat="1" ht="13.5" x14ac:dyDescent="0.25">
      <c r="A332" s="30"/>
      <c r="B332" s="30"/>
      <c r="C332" s="28"/>
      <c r="D332" s="36"/>
      <c r="E332" s="30"/>
      <c r="F332" s="30"/>
      <c r="G332" s="30"/>
      <c r="H332" s="30"/>
      <c r="I332" s="30"/>
      <c r="K332" s="39"/>
      <c r="L332" s="38"/>
    </row>
    <row r="333" spans="1:12" s="37" customFormat="1" ht="13.5" x14ac:dyDescent="0.25">
      <c r="A333" s="30"/>
      <c r="B333" s="30"/>
      <c r="C333" s="28"/>
      <c r="D333" s="36"/>
      <c r="E333" s="30"/>
      <c r="F333" s="30"/>
      <c r="G333" s="30"/>
      <c r="H333" s="30"/>
      <c r="I333" s="30"/>
      <c r="K333" s="39"/>
      <c r="L333" s="38"/>
    </row>
    <row r="334" spans="1:12" s="37" customFormat="1" ht="13.5" x14ac:dyDescent="0.25">
      <c r="A334" s="30"/>
      <c r="B334" s="30"/>
      <c r="C334" s="28"/>
      <c r="D334" s="36"/>
      <c r="E334" s="30"/>
      <c r="F334" s="30"/>
      <c r="G334" s="30"/>
      <c r="H334" s="30"/>
      <c r="I334" s="30"/>
      <c r="K334" s="39"/>
      <c r="L334" s="38"/>
    </row>
    <row r="335" spans="1:12" s="37" customFormat="1" ht="13.5" x14ac:dyDescent="0.25">
      <c r="A335" s="30"/>
      <c r="B335" s="30"/>
      <c r="C335" s="28"/>
      <c r="D335" s="36"/>
      <c r="E335" s="30"/>
      <c r="F335" s="30"/>
      <c r="G335" s="30"/>
      <c r="H335" s="30"/>
      <c r="I335" s="30"/>
      <c r="K335" s="39"/>
      <c r="L335" s="38"/>
    </row>
    <row r="336" spans="1:12" s="37" customFormat="1" ht="13.5" x14ac:dyDescent="0.25">
      <c r="A336" s="30"/>
      <c r="B336" s="30"/>
      <c r="C336" s="28"/>
      <c r="D336" s="36"/>
      <c r="E336" s="30"/>
      <c r="F336" s="30"/>
      <c r="G336" s="30"/>
      <c r="H336" s="30"/>
      <c r="I336" s="30"/>
      <c r="K336" s="39"/>
      <c r="L336" s="38"/>
    </row>
    <row r="337" spans="1:12" s="37" customFormat="1" ht="13.5" x14ac:dyDescent="0.25">
      <c r="A337" s="30"/>
      <c r="B337" s="30"/>
      <c r="C337" s="28"/>
      <c r="D337" s="36"/>
      <c r="E337" s="30"/>
      <c r="F337" s="30"/>
      <c r="G337" s="30"/>
      <c r="H337" s="30"/>
      <c r="I337" s="30"/>
      <c r="K337" s="39"/>
      <c r="L337" s="38"/>
    </row>
    <row r="338" spans="1:12" s="37" customFormat="1" ht="13.5" x14ac:dyDescent="0.25">
      <c r="A338" s="30"/>
      <c r="B338" s="30"/>
      <c r="C338" s="28"/>
      <c r="D338" s="36"/>
      <c r="E338" s="30"/>
      <c r="F338" s="30"/>
      <c r="G338" s="30"/>
      <c r="H338" s="30"/>
      <c r="I338" s="30"/>
      <c r="K338" s="39"/>
      <c r="L338" s="38"/>
    </row>
    <row r="339" spans="1:12" s="37" customFormat="1" ht="13.5" x14ac:dyDescent="0.25">
      <c r="A339" s="30"/>
      <c r="B339" s="30"/>
      <c r="C339" s="28"/>
      <c r="D339" s="36"/>
      <c r="E339" s="30"/>
      <c r="F339" s="30"/>
      <c r="G339" s="30"/>
      <c r="H339" s="30"/>
      <c r="I339" s="30"/>
      <c r="K339" s="39"/>
      <c r="L339" s="38"/>
    </row>
    <row r="340" spans="1:12" s="37" customFormat="1" ht="13.5" x14ac:dyDescent="0.25">
      <c r="A340" s="30"/>
      <c r="B340" s="30"/>
      <c r="C340" s="28"/>
      <c r="D340" s="36"/>
      <c r="E340" s="30"/>
      <c r="F340" s="30"/>
      <c r="G340" s="30"/>
      <c r="H340" s="30"/>
      <c r="I340" s="30"/>
      <c r="K340" s="39"/>
      <c r="L340" s="38"/>
    </row>
    <row r="341" spans="1:12" s="37" customFormat="1" ht="13.5" x14ac:dyDescent="0.25">
      <c r="A341" s="30"/>
      <c r="B341" s="30"/>
      <c r="C341" s="28"/>
      <c r="D341" s="36"/>
      <c r="E341" s="30"/>
      <c r="F341" s="30"/>
      <c r="G341" s="30"/>
      <c r="H341" s="30"/>
      <c r="I341" s="30"/>
      <c r="K341" s="39"/>
      <c r="L341" s="38"/>
    </row>
    <row r="342" spans="1:12" s="37" customFormat="1" ht="13.5" x14ac:dyDescent="0.25">
      <c r="A342" s="30"/>
      <c r="B342" s="30"/>
      <c r="C342" s="28"/>
      <c r="D342" s="36"/>
      <c r="E342" s="30"/>
      <c r="F342" s="30"/>
      <c r="G342" s="30"/>
      <c r="H342" s="30"/>
      <c r="I342" s="30"/>
      <c r="K342" s="39"/>
      <c r="L342" s="38"/>
    </row>
    <row r="343" spans="1:12" s="37" customFormat="1" ht="13.5" x14ac:dyDescent="0.25">
      <c r="A343" s="30"/>
      <c r="B343" s="30"/>
      <c r="C343" s="28"/>
      <c r="D343" s="36"/>
      <c r="E343" s="30"/>
      <c r="F343" s="30"/>
      <c r="G343" s="30"/>
      <c r="H343" s="30"/>
      <c r="I343" s="30"/>
      <c r="K343" s="39"/>
      <c r="L343" s="38"/>
    </row>
    <row r="344" spans="1:12" s="37" customFormat="1" ht="13.5" x14ac:dyDescent="0.25">
      <c r="A344" s="30"/>
      <c r="B344" s="30"/>
      <c r="C344" s="28"/>
      <c r="D344" s="36"/>
      <c r="E344" s="30"/>
      <c r="F344" s="30"/>
      <c r="G344" s="30"/>
      <c r="H344" s="30"/>
      <c r="I344" s="30"/>
      <c r="K344" s="39"/>
      <c r="L344" s="38"/>
    </row>
    <row r="345" spans="1:12" s="37" customFormat="1" ht="13.5" x14ac:dyDescent="0.25">
      <c r="A345" s="30"/>
      <c r="B345" s="30"/>
      <c r="C345" s="28"/>
      <c r="D345" s="36"/>
      <c r="E345" s="30"/>
      <c r="F345" s="30"/>
      <c r="G345" s="30"/>
      <c r="H345" s="30"/>
      <c r="I345" s="30"/>
      <c r="K345" s="39"/>
      <c r="L345" s="38"/>
    </row>
    <row r="346" spans="1:12" s="37" customFormat="1" ht="13.5" x14ac:dyDescent="0.25">
      <c r="A346" s="30"/>
      <c r="B346" s="30"/>
      <c r="C346" s="28"/>
      <c r="D346" s="36"/>
      <c r="E346" s="30"/>
      <c r="F346" s="30"/>
      <c r="G346" s="30"/>
      <c r="H346" s="30"/>
      <c r="I346" s="30"/>
      <c r="K346" s="39"/>
      <c r="L346" s="38"/>
    </row>
    <row r="347" spans="1:12" s="37" customFormat="1" ht="13.5" x14ac:dyDescent="0.25">
      <c r="A347" s="30"/>
      <c r="B347" s="30"/>
      <c r="C347" s="28"/>
      <c r="D347" s="36"/>
      <c r="E347" s="30"/>
      <c r="F347" s="30"/>
      <c r="G347" s="30"/>
      <c r="H347" s="30"/>
      <c r="I347" s="30"/>
      <c r="K347" s="39"/>
      <c r="L347" s="38"/>
    </row>
    <row r="348" spans="1:12" s="37" customFormat="1" ht="13.5" x14ac:dyDescent="0.25">
      <c r="A348" s="30"/>
      <c r="B348" s="30"/>
      <c r="C348" s="28"/>
      <c r="D348" s="36"/>
      <c r="E348" s="30"/>
      <c r="F348" s="30"/>
      <c r="G348" s="30"/>
      <c r="H348" s="30"/>
      <c r="I348" s="30"/>
      <c r="K348" s="39"/>
      <c r="L348" s="38"/>
    </row>
    <row r="349" spans="1:12" s="37" customFormat="1" ht="13.5" x14ac:dyDescent="0.25">
      <c r="A349" s="30"/>
      <c r="B349" s="30"/>
      <c r="C349" s="28"/>
      <c r="D349" s="36"/>
      <c r="E349" s="30"/>
      <c r="F349" s="30"/>
      <c r="G349" s="30"/>
      <c r="H349" s="30"/>
      <c r="I349" s="30"/>
      <c r="K349" s="39"/>
      <c r="L349" s="38"/>
    </row>
    <row r="350" spans="1:12" s="37" customFormat="1" ht="13.5" x14ac:dyDescent="0.25">
      <c r="A350" s="30"/>
      <c r="B350" s="30"/>
      <c r="C350" s="28"/>
      <c r="D350" s="36"/>
      <c r="E350" s="30"/>
      <c r="F350" s="30"/>
      <c r="G350" s="30"/>
      <c r="H350" s="30"/>
      <c r="I350" s="30"/>
      <c r="K350" s="39"/>
      <c r="L350" s="38"/>
    </row>
    <row r="351" spans="1:12" s="37" customFormat="1" ht="13.5" x14ac:dyDescent="0.25">
      <c r="A351" s="30"/>
      <c r="B351" s="30"/>
      <c r="C351" s="28"/>
      <c r="D351" s="36"/>
      <c r="E351" s="30"/>
      <c r="F351" s="30"/>
      <c r="G351" s="30"/>
      <c r="H351" s="30"/>
      <c r="I351" s="30"/>
      <c r="K351" s="39"/>
      <c r="L351" s="38"/>
    </row>
    <row r="352" spans="1:12" s="37" customFormat="1" ht="13.5" x14ac:dyDescent="0.25">
      <c r="A352" s="30"/>
      <c r="B352" s="30"/>
      <c r="C352" s="28"/>
      <c r="D352" s="36"/>
      <c r="E352" s="30"/>
      <c r="F352" s="30"/>
      <c r="G352" s="30"/>
      <c r="H352" s="30"/>
      <c r="I352" s="30"/>
      <c r="K352" s="39"/>
      <c r="L352" s="38"/>
    </row>
    <row r="353" spans="1:12" s="37" customFormat="1" ht="13.5" x14ac:dyDescent="0.25">
      <c r="A353" s="30"/>
      <c r="B353" s="30"/>
      <c r="C353" s="28"/>
      <c r="D353" s="36"/>
      <c r="E353" s="30"/>
      <c r="F353" s="30"/>
      <c r="G353" s="30"/>
      <c r="H353" s="30"/>
      <c r="I353" s="30"/>
      <c r="K353" s="39"/>
      <c r="L353" s="38"/>
    </row>
    <row r="354" spans="1:12" s="37" customFormat="1" ht="13.5" x14ac:dyDescent="0.25">
      <c r="A354" s="30"/>
      <c r="B354" s="30"/>
      <c r="C354" s="28"/>
      <c r="D354" s="36"/>
      <c r="E354" s="30"/>
      <c r="F354" s="30"/>
      <c r="G354" s="30"/>
      <c r="H354" s="30"/>
      <c r="I354" s="30"/>
      <c r="K354" s="39"/>
      <c r="L354" s="38"/>
    </row>
    <row r="355" spans="1:12" s="37" customFormat="1" ht="13.5" x14ac:dyDescent="0.25">
      <c r="A355" s="30"/>
      <c r="B355" s="30"/>
      <c r="C355" s="28"/>
      <c r="D355" s="36"/>
      <c r="E355" s="30"/>
      <c r="F355" s="30"/>
      <c r="G355" s="30"/>
      <c r="H355" s="30"/>
      <c r="I355" s="30"/>
      <c r="K355" s="39"/>
      <c r="L355" s="38"/>
    </row>
    <row r="356" spans="1:12" s="37" customFormat="1" ht="13.5" x14ac:dyDescent="0.25">
      <c r="A356" s="30"/>
      <c r="B356" s="30"/>
      <c r="C356" s="28"/>
      <c r="D356" s="36"/>
      <c r="E356" s="30"/>
      <c r="F356" s="30"/>
      <c r="G356" s="30"/>
      <c r="H356" s="30"/>
      <c r="I356" s="30"/>
      <c r="K356" s="39"/>
      <c r="L356" s="38"/>
    </row>
    <row r="357" spans="1:12" s="37" customFormat="1" ht="13.5" x14ac:dyDescent="0.25">
      <c r="A357" s="30"/>
      <c r="B357" s="30"/>
      <c r="C357" s="28"/>
      <c r="D357" s="36"/>
      <c r="E357" s="30"/>
      <c r="F357" s="30"/>
      <c r="G357" s="30"/>
      <c r="H357" s="30"/>
      <c r="I357" s="30"/>
      <c r="K357" s="39"/>
      <c r="L357" s="38"/>
    </row>
    <row r="358" spans="1:12" s="37" customFormat="1" ht="13.5" x14ac:dyDescent="0.25">
      <c r="A358" s="30"/>
      <c r="B358" s="30"/>
      <c r="C358" s="28"/>
      <c r="D358" s="36"/>
      <c r="E358" s="30"/>
      <c r="F358" s="30"/>
      <c r="G358" s="30"/>
      <c r="H358" s="30"/>
      <c r="I358" s="30"/>
      <c r="K358" s="39"/>
      <c r="L358" s="38"/>
    </row>
    <row r="359" spans="1:12" s="37" customFormat="1" ht="13.5" x14ac:dyDescent="0.25">
      <c r="A359" s="30"/>
      <c r="B359" s="30"/>
      <c r="C359" s="28"/>
      <c r="D359" s="36"/>
      <c r="E359" s="30"/>
      <c r="F359" s="30"/>
      <c r="G359" s="30"/>
      <c r="H359" s="30"/>
      <c r="I359" s="30"/>
      <c r="K359" s="39"/>
      <c r="L359" s="38"/>
    </row>
    <row r="360" spans="1:12" s="37" customFormat="1" ht="13.5" x14ac:dyDescent="0.25">
      <c r="A360" s="30"/>
      <c r="B360" s="30"/>
      <c r="C360" s="28"/>
      <c r="D360" s="36"/>
      <c r="E360" s="30"/>
      <c r="F360" s="30"/>
      <c r="G360" s="30"/>
      <c r="H360" s="30"/>
      <c r="I360" s="30"/>
      <c r="K360" s="39"/>
      <c r="L360" s="38"/>
    </row>
    <row r="361" spans="1:12" s="37" customFormat="1" ht="13.5" x14ac:dyDescent="0.25">
      <c r="A361" s="30"/>
      <c r="B361" s="30"/>
      <c r="C361" s="28"/>
      <c r="D361" s="36"/>
      <c r="E361" s="30"/>
      <c r="F361" s="30"/>
      <c r="G361" s="30"/>
      <c r="H361" s="30"/>
      <c r="I361" s="30"/>
      <c r="K361" s="39"/>
      <c r="L361" s="38"/>
    </row>
    <row r="362" spans="1:12" s="37" customFormat="1" ht="13.5" x14ac:dyDescent="0.25">
      <c r="A362" s="30"/>
      <c r="B362" s="30"/>
      <c r="C362" s="28"/>
      <c r="D362" s="36"/>
      <c r="E362" s="30"/>
      <c r="F362" s="30"/>
      <c r="G362" s="30"/>
      <c r="H362" s="30"/>
      <c r="I362" s="30"/>
      <c r="K362" s="39"/>
      <c r="L362" s="38"/>
    </row>
    <row r="363" spans="1:12" s="37" customFormat="1" ht="13.5" x14ac:dyDescent="0.25">
      <c r="A363" s="30"/>
      <c r="B363" s="30"/>
      <c r="C363" s="28"/>
      <c r="D363" s="36"/>
      <c r="E363" s="30"/>
      <c r="F363" s="30"/>
      <c r="G363" s="30"/>
      <c r="H363" s="30"/>
      <c r="I363" s="30"/>
      <c r="K363" s="39"/>
      <c r="L363" s="38"/>
    </row>
    <row r="364" spans="1:12" s="37" customFormat="1" ht="13.5" x14ac:dyDescent="0.25">
      <c r="A364" s="30"/>
      <c r="B364" s="30"/>
      <c r="C364" s="28"/>
      <c r="D364" s="36"/>
      <c r="E364" s="30"/>
      <c r="F364" s="30"/>
      <c r="G364" s="30"/>
      <c r="H364" s="30"/>
      <c r="I364" s="30"/>
      <c r="K364" s="39"/>
      <c r="L364" s="38"/>
    </row>
    <row r="365" spans="1:12" s="37" customFormat="1" ht="13.5" x14ac:dyDescent="0.25">
      <c r="A365" s="30"/>
      <c r="B365" s="30"/>
      <c r="C365" s="28"/>
      <c r="D365" s="36"/>
      <c r="E365" s="30"/>
      <c r="F365" s="30"/>
      <c r="G365" s="30"/>
      <c r="H365" s="30"/>
      <c r="I365" s="30"/>
      <c r="K365" s="39"/>
      <c r="L365" s="38"/>
    </row>
    <row r="366" spans="1:12" s="37" customFormat="1" ht="13.5" x14ac:dyDescent="0.25">
      <c r="A366" s="30"/>
      <c r="B366" s="30"/>
      <c r="C366" s="28"/>
      <c r="D366" s="36"/>
      <c r="E366" s="30"/>
      <c r="F366" s="30"/>
      <c r="G366" s="30"/>
      <c r="H366" s="30"/>
      <c r="I366" s="30"/>
      <c r="K366" s="39"/>
      <c r="L366" s="38"/>
    </row>
    <row r="367" spans="1:12" s="37" customFormat="1" ht="13.5" x14ac:dyDescent="0.25">
      <c r="A367" s="30"/>
      <c r="B367" s="30"/>
      <c r="C367" s="28"/>
      <c r="D367" s="36"/>
      <c r="E367" s="30"/>
      <c r="F367" s="30"/>
      <c r="G367" s="30"/>
      <c r="H367" s="30"/>
      <c r="I367" s="30"/>
      <c r="K367" s="39"/>
      <c r="L367" s="38"/>
    </row>
    <row r="368" spans="1:12" s="37" customFormat="1" ht="13.5" x14ac:dyDescent="0.25">
      <c r="A368" s="30"/>
      <c r="B368" s="30"/>
      <c r="C368" s="28"/>
      <c r="D368" s="36"/>
      <c r="E368" s="30"/>
      <c r="F368" s="30"/>
      <c r="G368" s="30"/>
      <c r="H368" s="30"/>
      <c r="I368" s="30"/>
      <c r="K368" s="39"/>
      <c r="L368" s="38"/>
    </row>
    <row r="369" spans="1:12" s="37" customFormat="1" ht="13.5" x14ac:dyDescent="0.25">
      <c r="A369" s="30"/>
      <c r="B369" s="30"/>
      <c r="C369" s="28"/>
      <c r="D369" s="36"/>
      <c r="E369" s="30"/>
      <c r="F369" s="30"/>
      <c r="G369" s="30"/>
      <c r="H369" s="30"/>
      <c r="I369" s="30"/>
      <c r="K369" s="39"/>
      <c r="L369" s="38"/>
    </row>
    <row r="370" spans="1:12" s="37" customFormat="1" ht="13.5" x14ac:dyDescent="0.25">
      <c r="A370" s="30"/>
      <c r="B370" s="30"/>
      <c r="C370" s="28"/>
      <c r="D370" s="36"/>
      <c r="E370" s="30"/>
      <c r="F370" s="30"/>
      <c r="G370" s="30"/>
      <c r="H370" s="30"/>
      <c r="I370" s="30"/>
      <c r="K370" s="39"/>
      <c r="L370" s="38"/>
    </row>
    <row r="371" spans="1:12" s="37" customFormat="1" ht="13.5" x14ac:dyDescent="0.25">
      <c r="A371" s="30"/>
      <c r="B371" s="30"/>
      <c r="C371" s="28"/>
      <c r="D371" s="36"/>
      <c r="E371" s="30"/>
      <c r="F371" s="30"/>
      <c r="G371" s="30"/>
      <c r="H371" s="30"/>
      <c r="I371" s="30"/>
      <c r="K371" s="39"/>
      <c r="L371" s="38"/>
    </row>
    <row r="372" spans="1:12" s="37" customFormat="1" ht="13.5" x14ac:dyDescent="0.25">
      <c r="A372" s="30"/>
      <c r="B372" s="30"/>
      <c r="C372" s="28"/>
      <c r="D372" s="36"/>
      <c r="E372" s="30"/>
      <c r="F372" s="30"/>
      <c r="G372" s="30"/>
      <c r="H372" s="30"/>
      <c r="I372" s="30"/>
      <c r="K372" s="39"/>
      <c r="L372" s="38"/>
    </row>
    <row r="373" spans="1:12" s="37" customFormat="1" ht="13.5" x14ac:dyDescent="0.25">
      <c r="A373" s="30"/>
      <c r="B373" s="30"/>
      <c r="C373" s="28"/>
      <c r="D373" s="36"/>
      <c r="E373" s="30"/>
      <c r="F373" s="30"/>
      <c r="G373" s="30"/>
      <c r="H373" s="30"/>
      <c r="I373" s="30"/>
      <c r="K373" s="39"/>
      <c r="L373" s="38"/>
    </row>
    <row r="374" spans="1:12" s="37" customFormat="1" ht="13.5" x14ac:dyDescent="0.25">
      <c r="A374" s="30"/>
      <c r="B374" s="30"/>
      <c r="C374" s="28"/>
      <c r="D374" s="36"/>
      <c r="E374" s="30"/>
      <c r="F374" s="30"/>
      <c r="G374" s="30"/>
      <c r="H374" s="30"/>
      <c r="I374" s="30"/>
      <c r="K374" s="39"/>
      <c r="L374" s="38"/>
    </row>
    <row r="375" spans="1:12" s="37" customFormat="1" ht="13.5" x14ac:dyDescent="0.25">
      <c r="A375" s="30"/>
      <c r="B375" s="30"/>
      <c r="C375" s="28"/>
      <c r="D375" s="36"/>
      <c r="E375" s="30"/>
      <c r="F375" s="30"/>
      <c r="G375" s="30"/>
      <c r="H375" s="30"/>
      <c r="I375" s="30"/>
      <c r="K375" s="39"/>
      <c r="L375" s="38"/>
    </row>
    <row r="376" spans="1:12" s="37" customFormat="1" ht="13.5" x14ac:dyDescent="0.25">
      <c r="A376" s="30"/>
      <c r="B376" s="30"/>
      <c r="C376" s="28"/>
      <c r="D376" s="36"/>
      <c r="E376" s="30"/>
      <c r="F376" s="30"/>
      <c r="G376" s="30"/>
      <c r="H376" s="30"/>
      <c r="I376" s="30"/>
      <c r="K376" s="39"/>
      <c r="L376" s="38"/>
    </row>
    <row r="377" spans="1:12" s="37" customFormat="1" ht="13.5" x14ac:dyDescent="0.25">
      <c r="A377" s="30"/>
      <c r="B377" s="30"/>
      <c r="C377" s="28"/>
      <c r="D377" s="36"/>
      <c r="E377" s="30"/>
      <c r="F377" s="30"/>
      <c r="G377" s="30"/>
      <c r="H377" s="30"/>
      <c r="I377" s="30"/>
      <c r="K377" s="39"/>
      <c r="L377" s="38"/>
    </row>
    <row r="378" spans="1:12" s="37" customFormat="1" ht="13.5" x14ac:dyDescent="0.25">
      <c r="A378" s="30"/>
      <c r="B378" s="30"/>
      <c r="C378" s="28"/>
      <c r="D378" s="36"/>
      <c r="E378" s="30"/>
      <c r="F378" s="30"/>
      <c r="G378" s="30"/>
      <c r="H378" s="30"/>
      <c r="I378" s="30"/>
      <c r="K378" s="39"/>
      <c r="L378" s="38"/>
    </row>
    <row r="379" spans="1:12" s="37" customFormat="1" ht="13.5" x14ac:dyDescent="0.25">
      <c r="A379" s="30"/>
      <c r="B379" s="30"/>
      <c r="C379" s="28"/>
      <c r="D379" s="36"/>
      <c r="E379" s="30"/>
      <c r="F379" s="30"/>
      <c r="G379" s="30"/>
      <c r="H379" s="30"/>
      <c r="I379" s="30"/>
      <c r="K379" s="39"/>
      <c r="L379" s="38"/>
    </row>
    <row r="380" spans="1:12" s="37" customFormat="1" ht="13.5" x14ac:dyDescent="0.25">
      <c r="A380" s="30"/>
      <c r="B380" s="30"/>
      <c r="C380" s="28"/>
      <c r="D380" s="36"/>
      <c r="E380" s="30"/>
      <c r="F380" s="30"/>
      <c r="G380" s="30"/>
      <c r="H380" s="30"/>
      <c r="I380" s="30"/>
      <c r="K380" s="39"/>
      <c r="L380" s="38"/>
    </row>
    <row r="381" spans="1:12" s="37" customFormat="1" ht="13.5" x14ac:dyDescent="0.25">
      <c r="A381" s="30"/>
      <c r="B381" s="30"/>
      <c r="C381" s="28"/>
      <c r="D381" s="36"/>
      <c r="E381" s="30"/>
      <c r="F381" s="30"/>
      <c r="G381" s="30"/>
      <c r="H381" s="30"/>
      <c r="I381" s="30"/>
      <c r="K381" s="39"/>
      <c r="L381" s="38"/>
    </row>
    <row r="382" spans="1:12" s="37" customFormat="1" ht="13.5" x14ac:dyDescent="0.25">
      <c r="A382" s="30"/>
      <c r="B382" s="30"/>
      <c r="C382" s="28"/>
      <c r="D382" s="36"/>
      <c r="E382" s="30"/>
      <c r="F382" s="30"/>
      <c r="G382" s="30"/>
      <c r="H382" s="30"/>
      <c r="I382" s="30"/>
      <c r="K382" s="39"/>
      <c r="L382" s="38"/>
    </row>
    <row r="383" spans="1:12" s="37" customFormat="1" ht="13.5" x14ac:dyDescent="0.25">
      <c r="A383" s="30"/>
      <c r="B383" s="30"/>
      <c r="C383" s="28"/>
      <c r="D383" s="36"/>
      <c r="E383" s="30"/>
      <c r="F383" s="30"/>
      <c r="G383" s="30"/>
      <c r="H383" s="30"/>
      <c r="I383" s="30"/>
      <c r="K383" s="39"/>
      <c r="L383" s="38"/>
    </row>
    <row r="384" spans="1:12" s="37" customFormat="1" ht="13.5" x14ac:dyDescent="0.25">
      <c r="A384" s="30"/>
      <c r="B384" s="30"/>
      <c r="C384" s="28"/>
      <c r="D384" s="36"/>
      <c r="E384" s="30"/>
      <c r="F384" s="30"/>
      <c r="G384" s="30"/>
      <c r="H384" s="30"/>
      <c r="I384" s="30"/>
      <c r="K384" s="39"/>
      <c r="L384" s="38"/>
    </row>
    <row r="385" spans="1:12" s="37" customFormat="1" ht="13.5" x14ac:dyDescent="0.25">
      <c r="A385" s="30"/>
      <c r="B385" s="30"/>
      <c r="C385" s="28"/>
      <c r="D385" s="36"/>
      <c r="E385" s="30"/>
      <c r="F385" s="30"/>
      <c r="G385" s="30"/>
      <c r="H385" s="30"/>
      <c r="I385" s="30"/>
      <c r="K385" s="39"/>
      <c r="L385" s="38"/>
    </row>
    <row r="386" spans="1:12" s="37" customFormat="1" ht="13.5" x14ac:dyDescent="0.25">
      <c r="A386" s="30"/>
      <c r="B386" s="30"/>
      <c r="C386" s="28"/>
      <c r="D386" s="36"/>
      <c r="E386" s="30"/>
      <c r="F386" s="30"/>
      <c r="G386" s="30"/>
      <c r="H386" s="30"/>
      <c r="I386" s="30"/>
      <c r="K386" s="39"/>
      <c r="L386" s="38"/>
    </row>
    <row r="387" spans="1:12" s="37" customFormat="1" ht="13.5" x14ac:dyDescent="0.25">
      <c r="A387" s="30"/>
      <c r="B387" s="30"/>
      <c r="C387" s="28"/>
      <c r="D387" s="36"/>
      <c r="E387" s="30"/>
      <c r="F387" s="30"/>
      <c r="G387" s="30"/>
      <c r="H387" s="30"/>
      <c r="I387" s="30"/>
      <c r="K387" s="39"/>
      <c r="L387" s="38"/>
    </row>
    <row r="388" spans="1:12" s="37" customFormat="1" ht="13.5" x14ac:dyDescent="0.25">
      <c r="A388" s="30"/>
      <c r="B388" s="30"/>
      <c r="C388" s="28"/>
      <c r="D388" s="36"/>
      <c r="E388" s="30"/>
      <c r="F388" s="30"/>
      <c r="G388" s="30"/>
      <c r="H388" s="30"/>
      <c r="I388" s="30"/>
      <c r="K388" s="39"/>
      <c r="L388" s="38"/>
    </row>
    <row r="389" spans="1:12" s="37" customFormat="1" ht="13.5" x14ac:dyDescent="0.25">
      <c r="A389" s="30"/>
      <c r="B389" s="30"/>
      <c r="C389" s="28"/>
      <c r="D389" s="36"/>
      <c r="E389" s="30"/>
      <c r="F389" s="30"/>
      <c r="G389" s="30"/>
      <c r="H389" s="30"/>
      <c r="I389" s="30"/>
      <c r="K389" s="39"/>
      <c r="L389" s="38"/>
    </row>
    <row r="390" spans="1:12" s="37" customFormat="1" ht="13.5" x14ac:dyDescent="0.25">
      <c r="A390" s="30"/>
      <c r="B390" s="30"/>
      <c r="C390" s="28"/>
      <c r="D390" s="36"/>
      <c r="E390" s="30"/>
      <c r="F390" s="30"/>
      <c r="G390" s="30"/>
      <c r="H390" s="30"/>
      <c r="I390" s="30"/>
      <c r="K390" s="39"/>
      <c r="L390" s="38"/>
    </row>
    <row r="391" spans="1:12" s="37" customFormat="1" ht="13.5" x14ac:dyDescent="0.25">
      <c r="A391" s="30"/>
      <c r="B391" s="30"/>
      <c r="C391" s="28"/>
      <c r="D391" s="36"/>
      <c r="E391" s="30"/>
      <c r="F391" s="30"/>
      <c r="G391" s="30"/>
      <c r="H391" s="30"/>
      <c r="I391" s="30"/>
      <c r="K391" s="39"/>
      <c r="L391" s="38"/>
    </row>
    <row r="392" spans="1:12" s="37" customFormat="1" ht="13.5" x14ac:dyDescent="0.25">
      <c r="A392" s="30"/>
      <c r="B392" s="30"/>
      <c r="C392" s="28"/>
      <c r="D392" s="36"/>
      <c r="E392" s="30"/>
      <c r="F392" s="30"/>
      <c r="G392" s="30"/>
      <c r="H392" s="30"/>
      <c r="I392" s="30"/>
      <c r="K392" s="39"/>
      <c r="L392" s="38"/>
    </row>
    <row r="393" spans="1:12" s="37" customFormat="1" ht="13.5" x14ac:dyDescent="0.25">
      <c r="A393" s="30"/>
      <c r="B393" s="30"/>
      <c r="C393" s="28"/>
      <c r="D393" s="36"/>
      <c r="E393" s="30"/>
      <c r="F393" s="30"/>
      <c r="G393" s="30"/>
      <c r="H393" s="30"/>
      <c r="I393" s="30"/>
      <c r="K393" s="39"/>
      <c r="L393" s="38"/>
    </row>
    <row r="394" spans="1:12" s="37" customFormat="1" ht="13.5" x14ac:dyDescent="0.25">
      <c r="A394" s="30"/>
      <c r="B394" s="30"/>
      <c r="C394" s="28"/>
      <c r="D394" s="36"/>
      <c r="E394" s="30"/>
      <c r="F394" s="30"/>
      <c r="G394" s="30"/>
      <c r="H394" s="30"/>
      <c r="I394" s="30"/>
      <c r="K394" s="39"/>
      <c r="L394" s="38"/>
    </row>
    <row r="395" spans="1:12" s="37" customFormat="1" ht="13.5" x14ac:dyDescent="0.25">
      <c r="A395" s="30"/>
      <c r="B395" s="30"/>
      <c r="C395" s="28"/>
      <c r="D395" s="36"/>
      <c r="E395" s="30"/>
      <c r="F395" s="30"/>
      <c r="G395" s="30"/>
      <c r="H395" s="30"/>
      <c r="I395" s="30"/>
      <c r="K395" s="39"/>
      <c r="L395" s="38"/>
    </row>
    <row r="396" spans="1:12" s="37" customFormat="1" ht="13.5" x14ac:dyDescent="0.25">
      <c r="A396" s="30"/>
      <c r="B396" s="30"/>
      <c r="C396" s="28"/>
      <c r="D396" s="36"/>
      <c r="E396" s="30"/>
      <c r="F396" s="30"/>
      <c r="G396" s="30"/>
      <c r="H396" s="30"/>
      <c r="I396" s="30"/>
      <c r="K396" s="39"/>
      <c r="L396" s="38"/>
    </row>
    <row r="397" spans="1:12" s="37" customFormat="1" ht="13.5" x14ac:dyDescent="0.25">
      <c r="A397" s="30"/>
      <c r="B397" s="30"/>
      <c r="C397" s="28"/>
      <c r="D397" s="36"/>
      <c r="E397" s="30"/>
      <c r="F397" s="30"/>
      <c r="G397" s="30"/>
      <c r="H397" s="30"/>
      <c r="I397" s="30"/>
      <c r="K397" s="39"/>
      <c r="L397" s="38"/>
    </row>
    <row r="398" spans="1:12" s="37" customFormat="1" ht="13.5" x14ac:dyDescent="0.25">
      <c r="A398" s="30"/>
      <c r="B398" s="30"/>
      <c r="C398" s="28"/>
      <c r="D398" s="36"/>
      <c r="E398" s="30"/>
      <c r="F398" s="30"/>
      <c r="G398" s="30"/>
      <c r="H398" s="30"/>
      <c r="I398" s="30"/>
      <c r="K398" s="39"/>
      <c r="L398" s="38"/>
    </row>
    <row r="399" spans="1:12" s="37" customFormat="1" ht="13.5" x14ac:dyDescent="0.25">
      <c r="A399" s="30"/>
      <c r="B399" s="30"/>
      <c r="C399" s="28"/>
      <c r="D399" s="36"/>
      <c r="E399" s="30"/>
      <c r="F399" s="30"/>
      <c r="G399" s="30"/>
      <c r="H399" s="30"/>
      <c r="I399" s="30"/>
      <c r="K399" s="39"/>
      <c r="L399" s="38"/>
    </row>
    <row r="400" spans="1:12" s="37" customFormat="1" ht="13.5" x14ac:dyDescent="0.25">
      <c r="A400" s="30"/>
      <c r="B400" s="30"/>
      <c r="C400" s="28"/>
      <c r="D400" s="36"/>
      <c r="E400" s="30"/>
      <c r="F400" s="30"/>
      <c r="G400" s="30"/>
      <c r="H400" s="30"/>
      <c r="I400" s="30"/>
      <c r="K400" s="39"/>
      <c r="L400" s="38"/>
    </row>
    <row r="401" spans="1:12" s="37" customFormat="1" ht="13.5" x14ac:dyDescent="0.25">
      <c r="A401" s="30"/>
      <c r="B401" s="30"/>
      <c r="C401" s="28"/>
      <c r="D401" s="36"/>
      <c r="E401" s="30"/>
      <c r="F401" s="30"/>
      <c r="G401" s="30"/>
      <c r="H401" s="30"/>
      <c r="I401" s="30"/>
      <c r="K401" s="39"/>
      <c r="L401" s="38"/>
    </row>
    <row r="402" spans="1:12" s="37" customFormat="1" ht="13.5" x14ac:dyDescent="0.25">
      <c r="A402" s="30"/>
      <c r="B402" s="30"/>
      <c r="C402" s="28"/>
      <c r="D402" s="36"/>
      <c r="E402" s="30"/>
      <c r="F402" s="30"/>
      <c r="G402" s="30"/>
      <c r="H402" s="30"/>
      <c r="I402" s="30"/>
      <c r="K402" s="39"/>
      <c r="L402" s="38"/>
    </row>
    <row r="403" spans="1:12" s="37" customFormat="1" ht="13.5" x14ac:dyDescent="0.25">
      <c r="A403" s="30"/>
      <c r="B403" s="30"/>
      <c r="C403" s="28"/>
      <c r="D403" s="36"/>
      <c r="E403" s="30"/>
      <c r="F403" s="30"/>
      <c r="G403" s="30"/>
      <c r="H403" s="30"/>
      <c r="I403" s="30"/>
      <c r="K403" s="39"/>
      <c r="L403" s="38"/>
    </row>
    <row r="404" spans="1:12" s="37" customFormat="1" ht="13.5" x14ac:dyDescent="0.25">
      <c r="A404" s="30"/>
      <c r="B404" s="30"/>
      <c r="C404" s="28"/>
      <c r="D404" s="36"/>
      <c r="E404" s="30"/>
      <c r="F404" s="30"/>
      <c r="G404" s="30"/>
      <c r="H404" s="30"/>
      <c r="I404" s="30"/>
      <c r="K404" s="39"/>
      <c r="L404" s="38"/>
    </row>
    <row r="405" spans="1:12" s="37" customFormat="1" ht="13.5" x14ac:dyDescent="0.25">
      <c r="A405" s="30"/>
      <c r="B405" s="30"/>
      <c r="C405" s="28"/>
      <c r="D405" s="36"/>
      <c r="E405" s="30"/>
      <c r="F405" s="30"/>
      <c r="G405" s="30"/>
      <c r="H405" s="30"/>
      <c r="I405" s="30"/>
      <c r="K405" s="39"/>
      <c r="L405" s="38"/>
    </row>
    <row r="406" spans="1:12" s="37" customFormat="1" ht="13.5" x14ac:dyDescent="0.25">
      <c r="A406" s="30"/>
      <c r="B406" s="30"/>
      <c r="C406" s="28"/>
      <c r="D406" s="36"/>
      <c r="E406" s="30"/>
      <c r="F406" s="30"/>
      <c r="G406" s="30"/>
      <c r="H406" s="30"/>
      <c r="I406" s="30"/>
      <c r="K406" s="39"/>
      <c r="L406" s="38"/>
    </row>
    <row r="407" spans="1:12" s="37" customFormat="1" ht="13.5" x14ac:dyDescent="0.25">
      <c r="A407" s="30"/>
      <c r="B407" s="30"/>
      <c r="C407" s="28"/>
      <c r="D407" s="36"/>
      <c r="E407" s="30"/>
      <c r="F407" s="30"/>
      <c r="G407" s="30"/>
      <c r="H407" s="30"/>
      <c r="I407" s="30"/>
      <c r="K407" s="39"/>
      <c r="L407" s="38"/>
    </row>
    <row r="408" spans="1:12" s="37" customFormat="1" ht="13.5" x14ac:dyDescent="0.25">
      <c r="A408" s="30"/>
      <c r="B408" s="30"/>
      <c r="C408" s="28"/>
      <c r="D408" s="36"/>
      <c r="E408" s="30"/>
      <c r="F408" s="30"/>
      <c r="G408" s="30"/>
      <c r="H408" s="30"/>
      <c r="I408" s="30"/>
      <c r="K408" s="39"/>
      <c r="L408" s="38"/>
    </row>
    <row r="409" spans="1:12" s="37" customFormat="1" ht="13.5" x14ac:dyDescent="0.25">
      <c r="A409" s="30"/>
      <c r="B409" s="30"/>
      <c r="C409" s="28"/>
      <c r="D409" s="36"/>
      <c r="E409" s="30"/>
      <c r="F409" s="30"/>
      <c r="G409" s="30"/>
      <c r="H409" s="30"/>
      <c r="I409" s="30"/>
      <c r="K409" s="39"/>
      <c r="L409" s="38"/>
    </row>
    <row r="410" spans="1:12" s="37" customFormat="1" ht="13.5" x14ac:dyDescent="0.25">
      <c r="A410" s="30"/>
      <c r="B410" s="30"/>
      <c r="C410" s="28"/>
      <c r="D410" s="36"/>
      <c r="E410" s="30"/>
      <c r="F410" s="30"/>
      <c r="G410" s="30"/>
      <c r="H410" s="30"/>
      <c r="I410" s="30"/>
      <c r="K410" s="39"/>
      <c r="L410" s="38"/>
    </row>
    <row r="411" spans="1:12" s="37" customFormat="1" ht="13.5" x14ac:dyDescent="0.25">
      <c r="A411" s="30"/>
      <c r="B411" s="30"/>
      <c r="C411" s="28"/>
      <c r="D411" s="36"/>
      <c r="E411" s="30"/>
      <c r="F411" s="30"/>
      <c r="G411" s="30"/>
      <c r="H411" s="30"/>
      <c r="I411" s="30"/>
      <c r="K411" s="39"/>
      <c r="L411" s="38"/>
    </row>
    <row r="412" spans="1:12" s="37" customFormat="1" ht="13.5" x14ac:dyDescent="0.25">
      <c r="A412" s="30"/>
      <c r="B412" s="30"/>
      <c r="C412" s="28"/>
      <c r="D412" s="36"/>
      <c r="E412" s="30"/>
      <c r="F412" s="30"/>
      <c r="G412" s="30"/>
      <c r="H412" s="30"/>
      <c r="I412" s="30"/>
      <c r="K412" s="39"/>
      <c r="L412" s="38"/>
    </row>
    <row r="413" spans="1:12" s="37" customFormat="1" ht="13.5" x14ac:dyDescent="0.25">
      <c r="A413" s="30"/>
      <c r="B413" s="30"/>
      <c r="C413" s="28"/>
      <c r="D413" s="36"/>
      <c r="E413" s="30"/>
      <c r="F413" s="30"/>
      <c r="G413" s="30"/>
      <c r="H413" s="30"/>
      <c r="I413" s="30"/>
      <c r="K413" s="39"/>
      <c r="L413" s="38"/>
    </row>
    <row r="414" spans="1:12" s="37" customFormat="1" ht="13.5" x14ac:dyDescent="0.25">
      <c r="A414" s="30"/>
      <c r="B414" s="30"/>
      <c r="C414" s="28"/>
      <c r="D414" s="36"/>
      <c r="E414" s="30"/>
      <c r="F414" s="30"/>
      <c r="G414" s="30"/>
      <c r="H414" s="30"/>
      <c r="I414" s="30"/>
      <c r="K414" s="39"/>
      <c r="L414" s="38"/>
    </row>
    <row r="415" spans="1:12" s="37" customFormat="1" ht="13.5" x14ac:dyDescent="0.25">
      <c r="A415" s="30"/>
      <c r="B415" s="30"/>
      <c r="C415" s="28"/>
      <c r="D415" s="36"/>
      <c r="E415" s="30"/>
      <c r="F415" s="30"/>
      <c r="G415" s="30"/>
      <c r="H415" s="30"/>
      <c r="I415" s="30"/>
      <c r="K415" s="39"/>
      <c r="L415" s="38"/>
    </row>
    <row r="416" spans="1:12" s="37" customFormat="1" ht="13.5" x14ac:dyDescent="0.25">
      <c r="A416" s="30"/>
      <c r="B416" s="30"/>
      <c r="C416" s="28"/>
      <c r="D416" s="36"/>
      <c r="E416" s="30"/>
      <c r="F416" s="30"/>
      <c r="G416" s="30"/>
      <c r="H416" s="30"/>
      <c r="I416" s="30"/>
      <c r="K416" s="39"/>
      <c r="L416" s="38"/>
    </row>
    <row r="417" spans="1:12" s="37" customFormat="1" ht="13.5" x14ac:dyDescent="0.25">
      <c r="A417" s="30"/>
      <c r="B417" s="30"/>
      <c r="C417" s="28"/>
      <c r="D417" s="36"/>
      <c r="E417" s="30"/>
      <c r="F417" s="30"/>
      <c r="G417" s="30"/>
      <c r="H417" s="30"/>
      <c r="I417" s="30"/>
      <c r="K417" s="39"/>
      <c r="L417" s="38"/>
    </row>
    <row r="418" spans="1:12" s="37" customFormat="1" ht="13.5" x14ac:dyDescent="0.25">
      <c r="A418" s="30"/>
      <c r="B418" s="30"/>
      <c r="C418" s="28"/>
      <c r="D418" s="36"/>
      <c r="E418" s="30"/>
      <c r="F418" s="30"/>
      <c r="G418" s="30"/>
      <c r="H418" s="30"/>
      <c r="I418" s="30"/>
      <c r="K418" s="39"/>
      <c r="L418" s="38"/>
    </row>
    <row r="419" spans="1:12" s="37" customFormat="1" ht="13.5" x14ac:dyDescent="0.25">
      <c r="A419" s="30"/>
      <c r="B419" s="30"/>
      <c r="C419" s="28"/>
      <c r="D419" s="36"/>
      <c r="E419" s="30"/>
      <c r="F419" s="30"/>
      <c r="G419" s="30"/>
      <c r="H419" s="30"/>
      <c r="I419" s="30"/>
      <c r="K419" s="39"/>
      <c r="L419" s="38"/>
    </row>
    <row r="420" spans="1:12" s="37" customFormat="1" ht="13.5" x14ac:dyDescent="0.25">
      <c r="A420" s="30"/>
      <c r="B420" s="30"/>
      <c r="C420" s="28"/>
      <c r="D420" s="36"/>
      <c r="E420" s="30"/>
      <c r="F420" s="30"/>
      <c r="G420" s="30"/>
      <c r="H420" s="30"/>
      <c r="I420" s="30"/>
      <c r="K420" s="39"/>
      <c r="L420" s="38"/>
    </row>
    <row r="421" spans="1:12" s="37" customFormat="1" ht="13.5" x14ac:dyDescent="0.25">
      <c r="A421" s="30"/>
      <c r="B421" s="30"/>
      <c r="C421" s="28"/>
      <c r="D421" s="36"/>
      <c r="E421" s="30"/>
      <c r="F421" s="30"/>
      <c r="G421" s="30"/>
      <c r="H421" s="30"/>
      <c r="I421" s="30"/>
      <c r="K421" s="39"/>
      <c r="L421" s="38"/>
    </row>
    <row r="422" spans="1:12" s="37" customFormat="1" ht="13.5" x14ac:dyDescent="0.25">
      <c r="A422" s="30"/>
      <c r="B422" s="30"/>
      <c r="C422" s="28"/>
      <c r="D422" s="36"/>
      <c r="E422" s="30"/>
      <c r="F422" s="30"/>
      <c r="G422" s="30"/>
      <c r="H422" s="30"/>
      <c r="I422" s="30"/>
      <c r="K422" s="39"/>
      <c r="L422" s="38"/>
    </row>
    <row r="423" spans="1:12" s="37" customFormat="1" ht="13.5" x14ac:dyDescent="0.25">
      <c r="A423" s="30"/>
      <c r="B423" s="30"/>
      <c r="C423" s="28"/>
      <c r="D423" s="36"/>
      <c r="E423" s="30"/>
      <c r="F423" s="30"/>
      <c r="G423" s="30"/>
      <c r="H423" s="30"/>
      <c r="I423" s="30"/>
      <c r="K423" s="39"/>
      <c r="L423" s="38"/>
    </row>
    <row r="424" spans="1:12" s="37" customFormat="1" ht="13.5" x14ac:dyDescent="0.25">
      <c r="A424" s="30"/>
      <c r="B424" s="30"/>
      <c r="C424" s="28"/>
      <c r="D424" s="36"/>
      <c r="E424" s="30"/>
      <c r="F424" s="30"/>
      <c r="G424" s="30"/>
      <c r="H424" s="30"/>
      <c r="I424" s="30"/>
      <c r="K424" s="39"/>
      <c r="L424" s="38"/>
    </row>
    <row r="425" spans="1:12" s="37" customFormat="1" ht="13.5" x14ac:dyDescent="0.25">
      <c r="A425" s="30"/>
      <c r="B425" s="30"/>
      <c r="C425" s="28"/>
      <c r="D425" s="36"/>
      <c r="E425" s="30"/>
      <c r="F425" s="30"/>
      <c r="G425" s="30"/>
      <c r="H425" s="30"/>
      <c r="I425" s="30"/>
      <c r="K425" s="39"/>
      <c r="L425" s="38"/>
    </row>
    <row r="426" spans="1:12" s="37" customFormat="1" ht="13.5" x14ac:dyDescent="0.25">
      <c r="A426" s="30"/>
      <c r="B426" s="30"/>
      <c r="C426" s="28"/>
      <c r="D426" s="36"/>
      <c r="E426" s="30"/>
      <c r="F426" s="30"/>
      <c r="G426" s="30"/>
      <c r="H426" s="30"/>
      <c r="I426" s="30"/>
      <c r="K426" s="39"/>
      <c r="L426" s="38"/>
    </row>
    <row r="427" spans="1:12" s="37" customFormat="1" ht="13.5" x14ac:dyDescent="0.25">
      <c r="A427" s="30"/>
      <c r="B427" s="30"/>
      <c r="C427" s="28"/>
      <c r="D427" s="36"/>
      <c r="E427" s="30"/>
      <c r="F427" s="30"/>
      <c r="G427" s="30"/>
      <c r="H427" s="30"/>
      <c r="I427" s="30"/>
      <c r="K427" s="39"/>
      <c r="L427" s="38"/>
    </row>
    <row r="428" spans="1:12" s="37" customFormat="1" ht="13.5" x14ac:dyDescent="0.25">
      <c r="A428" s="30"/>
      <c r="B428" s="30"/>
      <c r="C428" s="28"/>
      <c r="D428" s="36"/>
      <c r="E428" s="30"/>
      <c r="F428" s="30"/>
      <c r="G428" s="30"/>
      <c r="H428" s="30"/>
      <c r="I428" s="30"/>
      <c r="K428" s="39"/>
      <c r="L428" s="38"/>
    </row>
    <row r="429" spans="1:12" s="37" customFormat="1" ht="13.5" x14ac:dyDescent="0.25">
      <c r="A429" s="30"/>
      <c r="B429" s="30"/>
      <c r="C429" s="28"/>
      <c r="D429" s="36"/>
      <c r="E429" s="30"/>
      <c r="F429" s="30"/>
      <c r="G429" s="30"/>
      <c r="H429" s="30"/>
      <c r="I429" s="30"/>
      <c r="K429" s="39"/>
      <c r="L429" s="38"/>
    </row>
    <row r="430" spans="1:12" s="37" customFormat="1" ht="13.5" x14ac:dyDescent="0.25">
      <c r="A430" s="30"/>
      <c r="B430" s="30"/>
      <c r="C430" s="28"/>
      <c r="D430" s="36"/>
      <c r="E430" s="30"/>
      <c r="F430" s="30"/>
      <c r="G430" s="30"/>
      <c r="H430" s="30"/>
      <c r="I430" s="30"/>
      <c r="K430" s="39"/>
      <c r="L430" s="38"/>
    </row>
    <row r="431" spans="1:12" s="37" customFormat="1" ht="13.5" x14ac:dyDescent="0.25">
      <c r="A431" s="30"/>
      <c r="B431" s="30"/>
      <c r="C431" s="28"/>
      <c r="D431" s="36"/>
      <c r="E431" s="30"/>
      <c r="F431" s="30"/>
      <c r="G431" s="30"/>
      <c r="H431" s="30"/>
      <c r="I431" s="30"/>
      <c r="K431" s="39"/>
      <c r="L431" s="38"/>
    </row>
    <row r="432" spans="1:12" s="37" customFormat="1" ht="13.5" x14ac:dyDescent="0.25">
      <c r="A432" s="30"/>
      <c r="B432" s="30"/>
      <c r="C432" s="28"/>
      <c r="D432" s="36"/>
      <c r="E432" s="30"/>
      <c r="F432" s="30"/>
      <c r="G432" s="30"/>
      <c r="H432" s="30"/>
      <c r="I432" s="30"/>
      <c r="K432" s="39"/>
      <c r="L432" s="38"/>
    </row>
    <row r="433" spans="1:12" s="37" customFormat="1" ht="13.5" x14ac:dyDescent="0.25">
      <c r="A433" s="30"/>
      <c r="B433" s="30"/>
      <c r="C433" s="28"/>
      <c r="D433" s="36"/>
      <c r="E433" s="30"/>
      <c r="F433" s="30"/>
      <c r="G433" s="30"/>
      <c r="H433" s="30"/>
      <c r="I433" s="30"/>
      <c r="K433" s="39"/>
      <c r="L433" s="38"/>
    </row>
    <row r="434" spans="1:12" s="37" customFormat="1" ht="13.5" x14ac:dyDescent="0.25">
      <c r="A434" s="30"/>
      <c r="B434" s="30"/>
      <c r="C434" s="28"/>
      <c r="D434" s="36"/>
      <c r="E434" s="30"/>
      <c r="F434" s="30"/>
      <c r="G434" s="30"/>
      <c r="H434" s="30"/>
      <c r="I434" s="30"/>
      <c r="K434" s="39"/>
      <c r="L434" s="38"/>
    </row>
    <row r="435" spans="1:12" s="37" customFormat="1" ht="13.5" x14ac:dyDescent="0.25">
      <c r="A435" s="30"/>
      <c r="B435" s="30"/>
      <c r="C435" s="28"/>
      <c r="D435" s="36"/>
      <c r="E435" s="30"/>
      <c r="F435" s="30"/>
      <c r="G435" s="30"/>
      <c r="H435" s="30"/>
      <c r="I435" s="30"/>
      <c r="K435" s="39"/>
      <c r="L435" s="38"/>
    </row>
    <row r="436" spans="1:12" s="37" customFormat="1" ht="13.5" x14ac:dyDescent="0.25">
      <c r="A436" s="30"/>
      <c r="B436" s="30"/>
      <c r="C436" s="28"/>
      <c r="D436" s="36"/>
      <c r="E436" s="30"/>
      <c r="F436" s="30"/>
      <c r="G436" s="30"/>
      <c r="H436" s="30"/>
      <c r="I436" s="30"/>
      <c r="K436" s="39"/>
      <c r="L436" s="38"/>
    </row>
    <row r="437" spans="1:12" s="37" customFormat="1" ht="13.5" x14ac:dyDescent="0.25">
      <c r="A437" s="30"/>
      <c r="B437" s="30"/>
      <c r="C437" s="28"/>
      <c r="D437" s="36"/>
      <c r="E437" s="30"/>
      <c r="F437" s="30"/>
      <c r="G437" s="30"/>
      <c r="H437" s="30"/>
      <c r="I437" s="30"/>
      <c r="K437" s="39"/>
      <c r="L437" s="38"/>
    </row>
    <row r="438" spans="1:12" s="37" customFormat="1" ht="13.5" x14ac:dyDescent="0.25">
      <c r="A438" s="30"/>
      <c r="B438" s="30"/>
      <c r="C438" s="28"/>
      <c r="D438" s="36"/>
      <c r="E438" s="30"/>
      <c r="F438" s="30"/>
      <c r="G438" s="30"/>
      <c r="H438" s="30"/>
      <c r="I438" s="30"/>
      <c r="K438" s="39"/>
      <c r="L438" s="38"/>
    </row>
    <row r="439" spans="1:12" s="37" customFormat="1" ht="13.5" x14ac:dyDescent="0.25">
      <c r="A439" s="30"/>
      <c r="B439" s="30"/>
      <c r="C439" s="28"/>
      <c r="D439" s="36"/>
      <c r="E439" s="30"/>
      <c r="F439" s="30"/>
      <c r="G439" s="30"/>
      <c r="H439" s="30"/>
      <c r="I439" s="30"/>
      <c r="K439" s="39"/>
      <c r="L439" s="38"/>
    </row>
    <row r="440" spans="1:12" s="37" customFormat="1" ht="13.5" x14ac:dyDescent="0.25">
      <c r="A440" s="30"/>
      <c r="B440" s="30"/>
      <c r="C440" s="28"/>
      <c r="D440" s="36"/>
      <c r="E440" s="30"/>
      <c r="F440" s="30"/>
      <c r="G440" s="30"/>
      <c r="H440" s="30"/>
      <c r="I440" s="30"/>
      <c r="K440" s="39"/>
      <c r="L440" s="38"/>
    </row>
    <row r="441" spans="1:12" s="37" customFormat="1" ht="13.5" x14ac:dyDescent="0.25">
      <c r="A441" s="30"/>
      <c r="B441" s="30"/>
      <c r="C441" s="28"/>
      <c r="D441" s="36"/>
      <c r="E441" s="30"/>
      <c r="F441" s="30"/>
      <c r="G441" s="30"/>
      <c r="H441" s="30"/>
      <c r="I441" s="30"/>
      <c r="K441" s="39"/>
      <c r="L441" s="38"/>
    </row>
    <row r="442" spans="1:12" s="37" customFormat="1" ht="13.5" x14ac:dyDescent="0.25">
      <c r="A442" s="30"/>
      <c r="B442" s="30"/>
      <c r="C442" s="28"/>
      <c r="D442" s="36"/>
      <c r="E442" s="30"/>
      <c r="F442" s="30"/>
      <c r="G442" s="30"/>
      <c r="H442" s="30"/>
      <c r="I442" s="30"/>
      <c r="K442" s="39"/>
      <c r="L442" s="38"/>
    </row>
    <row r="443" spans="1:12" s="37" customFormat="1" ht="13.5" x14ac:dyDescent="0.25">
      <c r="A443" s="30"/>
      <c r="B443" s="30"/>
      <c r="C443" s="28"/>
      <c r="D443" s="36"/>
      <c r="E443" s="30"/>
      <c r="F443" s="30"/>
      <c r="G443" s="30"/>
      <c r="H443" s="30"/>
      <c r="I443" s="30"/>
      <c r="K443" s="39"/>
      <c r="L443" s="38"/>
    </row>
    <row r="444" spans="1:12" s="37" customFormat="1" ht="13.5" x14ac:dyDescent="0.25">
      <c r="A444" s="30"/>
      <c r="B444" s="30"/>
      <c r="C444" s="28"/>
      <c r="D444" s="36"/>
      <c r="E444" s="30"/>
      <c r="F444" s="30"/>
      <c r="G444" s="30"/>
      <c r="H444" s="30"/>
      <c r="I444" s="30"/>
      <c r="K444" s="39"/>
      <c r="L444" s="38"/>
    </row>
    <row r="445" spans="1:12" s="37" customFormat="1" ht="13.5" x14ac:dyDescent="0.25">
      <c r="A445" s="30"/>
      <c r="B445" s="30"/>
      <c r="C445" s="28"/>
      <c r="D445" s="36"/>
      <c r="E445" s="30"/>
      <c r="F445" s="30"/>
      <c r="G445" s="30"/>
      <c r="H445" s="30"/>
      <c r="I445" s="30"/>
      <c r="K445" s="39"/>
      <c r="L445" s="38"/>
    </row>
    <row r="446" spans="1:12" s="37" customFormat="1" ht="13.5" x14ac:dyDescent="0.25">
      <c r="A446" s="30"/>
      <c r="B446" s="30"/>
      <c r="C446" s="28"/>
      <c r="D446" s="36"/>
      <c r="E446" s="30"/>
      <c r="F446" s="30"/>
      <c r="G446" s="30"/>
      <c r="H446" s="30"/>
      <c r="I446" s="30"/>
      <c r="K446" s="39"/>
      <c r="L446" s="38"/>
    </row>
    <row r="447" spans="1:12" s="37" customFormat="1" ht="13.5" x14ac:dyDescent="0.25">
      <c r="A447" s="30"/>
      <c r="B447" s="30"/>
      <c r="C447" s="28"/>
      <c r="D447" s="36"/>
      <c r="E447" s="30"/>
      <c r="F447" s="30"/>
      <c r="G447" s="30"/>
      <c r="H447" s="30"/>
      <c r="I447" s="30"/>
      <c r="K447" s="39"/>
      <c r="L447" s="38"/>
    </row>
    <row r="448" spans="1:12" s="37" customFormat="1" ht="13.5" x14ac:dyDescent="0.25">
      <c r="A448" s="30"/>
      <c r="B448" s="30"/>
      <c r="C448" s="28"/>
      <c r="D448" s="36"/>
      <c r="E448" s="30"/>
      <c r="F448" s="30"/>
      <c r="G448" s="30"/>
      <c r="H448" s="30"/>
      <c r="I448" s="30"/>
      <c r="K448" s="39"/>
      <c r="L448" s="38"/>
    </row>
    <row r="449" spans="1:12" s="37" customFormat="1" ht="13.5" x14ac:dyDescent="0.25">
      <c r="A449" s="30"/>
      <c r="B449" s="30"/>
      <c r="C449" s="28"/>
      <c r="D449" s="36"/>
      <c r="E449" s="30"/>
      <c r="F449" s="30"/>
      <c r="G449" s="30"/>
      <c r="H449" s="30"/>
      <c r="I449" s="30"/>
      <c r="K449" s="39"/>
      <c r="L449" s="38"/>
    </row>
    <row r="450" spans="1:12" s="37" customFormat="1" ht="13.5" x14ac:dyDescent="0.25">
      <c r="A450" s="30"/>
      <c r="B450" s="30"/>
      <c r="C450" s="28"/>
      <c r="D450" s="36"/>
      <c r="E450" s="30"/>
      <c r="F450" s="30"/>
      <c r="G450" s="30"/>
      <c r="H450" s="30"/>
      <c r="I450" s="30"/>
      <c r="K450" s="39"/>
      <c r="L450" s="38"/>
    </row>
    <row r="451" spans="1:12" s="37" customFormat="1" ht="13.5" x14ac:dyDescent="0.25">
      <c r="A451" s="30"/>
      <c r="B451" s="30"/>
      <c r="C451" s="28"/>
      <c r="D451" s="36"/>
      <c r="E451" s="30"/>
      <c r="F451" s="30"/>
      <c r="G451" s="30"/>
      <c r="H451" s="30"/>
      <c r="I451" s="30"/>
      <c r="K451" s="39"/>
      <c r="L451" s="38"/>
    </row>
    <row r="452" spans="1:12" s="37" customFormat="1" ht="13.5" x14ac:dyDescent="0.25">
      <c r="A452" s="30"/>
      <c r="B452" s="30"/>
      <c r="C452" s="28"/>
      <c r="D452" s="36"/>
      <c r="E452" s="30"/>
      <c r="F452" s="30"/>
      <c r="G452" s="30"/>
      <c r="H452" s="30"/>
      <c r="I452" s="30"/>
      <c r="K452" s="39"/>
      <c r="L452" s="38"/>
    </row>
    <row r="453" spans="1:12" s="37" customFormat="1" ht="13.5" x14ac:dyDescent="0.25">
      <c r="A453" s="30"/>
      <c r="B453" s="30"/>
      <c r="C453" s="28"/>
      <c r="D453" s="36"/>
      <c r="E453" s="30"/>
      <c r="F453" s="30"/>
      <c r="G453" s="30"/>
      <c r="H453" s="30"/>
      <c r="I453" s="30"/>
      <c r="K453" s="39"/>
      <c r="L453" s="38"/>
    </row>
    <row r="454" spans="1:12" s="37" customFormat="1" ht="13.5" x14ac:dyDescent="0.25">
      <c r="A454" s="30"/>
      <c r="B454" s="30"/>
      <c r="C454" s="28"/>
      <c r="D454" s="36"/>
      <c r="E454" s="30"/>
      <c r="F454" s="30"/>
      <c r="G454" s="30"/>
      <c r="H454" s="30"/>
      <c r="I454" s="30"/>
      <c r="K454" s="39"/>
      <c r="L454" s="38"/>
    </row>
    <row r="455" spans="1:12" s="37" customFormat="1" ht="13.5" x14ac:dyDescent="0.25">
      <c r="A455" s="30"/>
      <c r="B455" s="30"/>
      <c r="C455" s="28"/>
      <c r="D455" s="36"/>
      <c r="E455" s="30"/>
      <c r="F455" s="30"/>
      <c r="G455" s="30"/>
      <c r="H455" s="30"/>
      <c r="I455" s="30"/>
      <c r="K455" s="39"/>
      <c r="L455" s="38"/>
    </row>
    <row r="456" spans="1:12" s="37" customFormat="1" ht="13.5" x14ac:dyDescent="0.25">
      <c r="A456" s="30"/>
      <c r="B456" s="30"/>
      <c r="C456" s="28"/>
      <c r="D456" s="36"/>
      <c r="E456" s="30"/>
      <c r="F456" s="30"/>
      <c r="G456" s="30"/>
      <c r="H456" s="30"/>
      <c r="I456" s="30"/>
      <c r="K456" s="39"/>
      <c r="L456" s="38"/>
    </row>
    <row r="457" spans="1:12" s="37" customFormat="1" ht="13.5" x14ac:dyDescent="0.25">
      <c r="A457" s="30"/>
      <c r="B457" s="30"/>
      <c r="C457" s="28"/>
      <c r="D457" s="36"/>
      <c r="E457" s="30"/>
      <c r="F457" s="30"/>
      <c r="G457" s="30"/>
      <c r="H457" s="30"/>
      <c r="I457" s="30"/>
      <c r="K457" s="39"/>
      <c r="L457" s="38"/>
    </row>
    <row r="458" spans="1:12" s="37" customFormat="1" ht="13.5" x14ac:dyDescent="0.25">
      <c r="A458" s="30"/>
      <c r="B458" s="30"/>
      <c r="C458" s="28"/>
      <c r="D458" s="36"/>
      <c r="E458" s="30"/>
      <c r="F458" s="30"/>
      <c r="G458" s="30"/>
      <c r="H458" s="30"/>
      <c r="I458" s="30"/>
      <c r="K458" s="39"/>
      <c r="L458" s="38"/>
    </row>
    <row r="459" spans="1:12" s="37" customFormat="1" ht="13.5" x14ac:dyDescent="0.25">
      <c r="A459" s="30"/>
      <c r="B459" s="30"/>
      <c r="C459" s="28"/>
      <c r="D459" s="36"/>
      <c r="E459" s="30"/>
      <c r="F459" s="30"/>
      <c r="G459" s="30"/>
      <c r="H459" s="30"/>
      <c r="I459" s="30"/>
      <c r="K459" s="39"/>
      <c r="L459" s="38"/>
    </row>
    <row r="460" spans="1:12" s="37" customFormat="1" ht="13.5" x14ac:dyDescent="0.25">
      <c r="A460" s="30"/>
      <c r="B460" s="30"/>
      <c r="C460" s="28"/>
      <c r="D460" s="36"/>
      <c r="E460" s="30"/>
      <c r="F460" s="30"/>
      <c r="G460" s="30"/>
      <c r="H460" s="30"/>
      <c r="I460" s="30"/>
      <c r="K460" s="39"/>
      <c r="L460" s="38"/>
    </row>
    <row r="461" spans="1:12" s="37" customFormat="1" ht="13.5" x14ac:dyDescent="0.25">
      <c r="A461" s="30"/>
      <c r="B461" s="30"/>
      <c r="C461" s="28"/>
      <c r="D461" s="36"/>
      <c r="E461" s="30"/>
      <c r="F461" s="30"/>
      <c r="G461" s="30"/>
      <c r="H461" s="30"/>
      <c r="I461" s="30"/>
      <c r="K461" s="39"/>
      <c r="L461" s="38"/>
    </row>
    <row r="462" spans="1:12" s="37" customFormat="1" ht="13.5" x14ac:dyDescent="0.25">
      <c r="A462" s="30"/>
      <c r="B462" s="30"/>
      <c r="C462" s="28"/>
      <c r="D462" s="36"/>
      <c r="E462" s="30"/>
      <c r="F462" s="30"/>
      <c r="G462" s="30"/>
      <c r="H462" s="30"/>
      <c r="I462" s="30"/>
      <c r="K462" s="39"/>
      <c r="L462" s="38"/>
    </row>
    <row r="463" spans="1:12" s="37" customFormat="1" ht="13.5" x14ac:dyDescent="0.25">
      <c r="A463" s="30"/>
      <c r="B463" s="30"/>
      <c r="C463" s="28"/>
      <c r="D463" s="36"/>
      <c r="E463" s="30"/>
      <c r="F463" s="30"/>
      <c r="G463" s="30"/>
      <c r="H463" s="30"/>
      <c r="I463" s="30"/>
      <c r="K463" s="39"/>
      <c r="L463" s="38"/>
    </row>
    <row r="464" spans="1:12" s="37" customFormat="1" ht="13.5" x14ac:dyDescent="0.25">
      <c r="A464" s="30"/>
      <c r="B464" s="30"/>
      <c r="C464" s="28"/>
      <c r="D464" s="36"/>
      <c r="E464" s="30"/>
      <c r="F464" s="30"/>
      <c r="G464" s="30"/>
      <c r="H464" s="30"/>
      <c r="I464" s="30"/>
      <c r="K464" s="39"/>
      <c r="L464" s="38"/>
    </row>
    <row r="465" spans="1:12" s="37" customFormat="1" ht="13.5" x14ac:dyDescent="0.25">
      <c r="A465" s="30"/>
      <c r="B465" s="30"/>
      <c r="C465" s="28"/>
      <c r="D465" s="36"/>
      <c r="E465" s="30"/>
      <c r="F465" s="30"/>
      <c r="G465" s="30"/>
      <c r="H465" s="30"/>
      <c r="I465" s="30"/>
      <c r="K465" s="39"/>
      <c r="L465" s="38"/>
    </row>
    <row r="466" spans="1:12" s="37" customFormat="1" ht="13.5" x14ac:dyDescent="0.25">
      <c r="A466" s="30"/>
      <c r="B466" s="30"/>
      <c r="C466" s="28"/>
      <c r="D466" s="36"/>
      <c r="E466" s="30"/>
      <c r="F466" s="30"/>
      <c r="G466" s="30"/>
      <c r="H466" s="30"/>
      <c r="I466" s="30"/>
      <c r="K466" s="39"/>
      <c r="L466" s="38"/>
    </row>
    <row r="467" spans="1:12" s="37" customFormat="1" ht="13.5" x14ac:dyDescent="0.25">
      <c r="A467" s="30"/>
      <c r="B467" s="30"/>
      <c r="C467" s="28"/>
      <c r="D467" s="36"/>
      <c r="E467" s="30"/>
      <c r="F467" s="30"/>
      <c r="G467" s="30"/>
      <c r="H467" s="30"/>
      <c r="I467" s="30"/>
      <c r="K467" s="39"/>
      <c r="L467" s="38"/>
    </row>
    <row r="468" spans="1:12" s="37" customFormat="1" ht="13.5" x14ac:dyDescent="0.25">
      <c r="A468" s="30"/>
      <c r="B468" s="30"/>
      <c r="C468" s="28"/>
      <c r="D468" s="36"/>
      <c r="E468" s="30"/>
      <c r="F468" s="30"/>
      <c r="G468" s="30"/>
      <c r="H468" s="30"/>
      <c r="I468" s="30"/>
      <c r="K468" s="39"/>
      <c r="L468" s="38"/>
    </row>
    <row r="469" spans="1:12" s="37" customFormat="1" ht="13.5" x14ac:dyDescent="0.25">
      <c r="A469" s="30"/>
      <c r="B469" s="30"/>
      <c r="C469" s="28"/>
      <c r="D469" s="36"/>
      <c r="E469" s="30"/>
      <c r="F469" s="30"/>
      <c r="G469" s="30"/>
      <c r="H469" s="30"/>
      <c r="I469" s="30"/>
      <c r="K469" s="39"/>
      <c r="L469" s="38"/>
    </row>
    <row r="470" spans="1:12" s="37" customFormat="1" ht="13.5" x14ac:dyDescent="0.25">
      <c r="A470" s="30"/>
      <c r="B470" s="30"/>
      <c r="C470" s="28"/>
      <c r="D470" s="36"/>
      <c r="E470" s="30"/>
      <c r="F470" s="30"/>
      <c r="G470" s="30"/>
      <c r="H470" s="30"/>
      <c r="I470" s="30"/>
      <c r="K470" s="39"/>
      <c r="L470" s="38"/>
    </row>
    <row r="471" spans="1:12" s="37" customFormat="1" ht="13.5" x14ac:dyDescent="0.25">
      <c r="A471" s="30"/>
      <c r="B471" s="30"/>
      <c r="C471" s="28"/>
      <c r="D471" s="36"/>
      <c r="E471" s="30"/>
      <c r="F471" s="30"/>
      <c r="G471" s="30"/>
      <c r="H471" s="30"/>
      <c r="I471" s="30"/>
      <c r="K471" s="39"/>
      <c r="L471" s="38"/>
    </row>
    <row r="472" spans="1:12" s="37" customFormat="1" ht="13.5" x14ac:dyDescent="0.25">
      <c r="A472" s="30"/>
      <c r="B472" s="30"/>
      <c r="C472" s="28"/>
      <c r="D472" s="36"/>
      <c r="E472" s="30"/>
      <c r="F472" s="30"/>
      <c r="G472" s="30"/>
      <c r="H472" s="30"/>
      <c r="I472" s="30"/>
      <c r="K472" s="39"/>
      <c r="L472" s="38"/>
    </row>
    <row r="473" spans="1:12" s="37" customFormat="1" ht="13.5" x14ac:dyDescent="0.25">
      <c r="A473" s="30"/>
      <c r="B473" s="30"/>
      <c r="C473" s="28"/>
      <c r="D473" s="36"/>
      <c r="E473" s="30"/>
      <c r="F473" s="30"/>
      <c r="G473" s="30"/>
      <c r="H473" s="30"/>
      <c r="I473" s="30"/>
      <c r="K473" s="39"/>
      <c r="L473" s="38"/>
    </row>
    <row r="474" spans="1:12" s="37" customFormat="1" ht="13.5" x14ac:dyDescent="0.25">
      <c r="A474" s="30"/>
      <c r="B474" s="30"/>
      <c r="C474" s="28"/>
      <c r="D474" s="36"/>
      <c r="E474" s="30"/>
      <c r="F474" s="30"/>
      <c r="G474" s="30"/>
      <c r="H474" s="30"/>
      <c r="I474" s="30"/>
      <c r="K474" s="39"/>
      <c r="L474" s="38"/>
    </row>
    <row r="475" spans="1:12" s="37" customFormat="1" ht="13.5" x14ac:dyDescent="0.25">
      <c r="A475" s="30"/>
      <c r="B475" s="30"/>
      <c r="C475" s="28"/>
      <c r="D475" s="36"/>
      <c r="E475" s="30"/>
      <c r="F475" s="30"/>
      <c r="G475" s="30"/>
      <c r="H475" s="30"/>
      <c r="I475" s="30"/>
      <c r="K475" s="39"/>
      <c r="L475" s="38"/>
    </row>
    <row r="476" spans="1:12" s="37" customFormat="1" ht="13.5" x14ac:dyDescent="0.25">
      <c r="A476" s="30"/>
      <c r="B476" s="30"/>
      <c r="C476" s="28"/>
      <c r="D476" s="36"/>
      <c r="E476" s="30"/>
      <c r="F476" s="30"/>
      <c r="G476" s="30"/>
      <c r="H476" s="30"/>
      <c r="I476" s="30"/>
      <c r="K476" s="39"/>
      <c r="L476" s="38"/>
    </row>
    <row r="477" spans="1:12" s="37" customFormat="1" ht="13.5" x14ac:dyDescent="0.25">
      <c r="A477" s="30"/>
      <c r="B477" s="30"/>
      <c r="C477" s="28"/>
      <c r="D477" s="36"/>
      <c r="E477" s="30"/>
      <c r="F477" s="30"/>
      <c r="G477" s="30"/>
      <c r="H477" s="30"/>
      <c r="I477" s="30"/>
      <c r="K477" s="39"/>
      <c r="L477" s="38"/>
    </row>
    <row r="478" spans="1:12" s="37" customFormat="1" ht="13.5" x14ac:dyDescent="0.25">
      <c r="A478" s="30"/>
      <c r="B478" s="30"/>
      <c r="C478" s="28"/>
      <c r="D478" s="36"/>
      <c r="E478" s="30"/>
      <c r="F478" s="30"/>
      <c r="G478" s="30"/>
      <c r="H478" s="30"/>
      <c r="I478" s="30"/>
      <c r="K478" s="39"/>
      <c r="L478" s="38"/>
    </row>
    <row r="479" spans="1:12" s="37" customFormat="1" ht="13.5" x14ac:dyDescent="0.25">
      <c r="A479" s="30"/>
      <c r="B479" s="30"/>
      <c r="C479" s="28"/>
      <c r="D479" s="36"/>
      <c r="E479" s="30"/>
      <c r="F479" s="30"/>
      <c r="G479" s="30"/>
      <c r="H479" s="30"/>
      <c r="I479" s="30"/>
      <c r="K479" s="39"/>
      <c r="L479" s="38"/>
    </row>
    <row r="480" spans="1:12" s="37" customFormat="1" ht="13.5" x14ac:dyDescent="0.25">
      <c r="A480" s="30"/>
      <c r="B480" s="30"/>
      <c r="C480" s="28"/>
      <c r="D480" s="36"/>
      <c r="E480" s="30"/>
      <c r="F480" s="30"/>
      <c r="G480" s="30"/>
      <c r="H480" s="30"/>
      <c r="I480" s="30"/>
      <c r="K480" s="39"/>
      <c r="L480" s="38"/>
    </row>
    <row r="481" spans="1:12" s="37" customFormat="1" ht="13.5" x14ac:dyDescent="0.25">
      <c r="A481" s="30"/>
      <c r="B481" s="30"/>
      <c r="C481" s="28"/>
      <c r="D481" s="36"/>
      <c r="E481" s="30"/>
      <c r="F481" s="30"/>
      <c r="G481" s="30"/>
      <c r="H481" s="30"/>
      <c r="I481" s="30"/>
      <c r="K481" s="39"/>
      <c r="L481" s="38"/>
    </row>
    <row r="482" spans="1:12" s="37" customFormat="1" ht="13.5" x14ac:dyDescent="0.25">
      <c r="A482" s="30"/>
      <c r="B482" s="30"/>
      <c r="C482" s="28"/>
      <c r="D482" s="36"/>
      <c r="E482" s="30"/>
      <c r="F482" s="30"/>
      <c r="G482" s="30"/>
      <c r="H482" s="30"/>
      <c r="I482" s="30"/>
      <c r="K482" s="39"/>
      <c r="L482" s="38"/>
    </row>
    <row r="483" spans="1:12" s="37" customFormat="1" ht="13.5" x14ac:dyDescent="0.25">
      <c r="A483" s="30"/>
      <c r="B483" s="30"/>
      <c r="C483" s="28"/>
      <c r="D483" s="36"/>
      <c r="E483" s="30"/>
      <c r="F483" s="30"/>
      <c r="G483" s="30"/>
      <c r="H483" s="30"/>
      <c r="I483" s="30"/>
      <c r="K483" s="39"/>
      <c r="L483" s="38"/>
    </row>
    <row r="484" spans="1:12" s="37" customFormat="1" ht="13.5" x14ac:dyDescent="0.25">
      <c r="A484" s="30"/>
      <c r="B484" s="30"/>
      <c r="C484" s="28"/>
      <c r="D484" s="36"/>
      <c r="E484" s="30"/>
      <c r="F484" s="30"/>
      <c r="G484" s="30"/>
      <c r="H484" s="30"/>
      <c r="I484" s="30"/>
      <c r="K484" s="39"/>
      <c r="L484" s="38"/>
    </row>
    <row r="485" spans="1:12" s="37" customFormat="1" ht="13.5" x14ac:dyDescent="0.25">
      <c r="A485" s="30"/>
      <c r="B485" s="30"/>
      <c r="C485" s="28"/>
      <c r="D485" s="36"/>
      <c r="E485" s="30"/>
      <c r="F485" s="30"/>
      <c r="G485" s="30"/>
      <c r="H485" s="30"/>
      <c r="I485" s="30"/>
      <c r="K485" s="39"/>
      <c r="L485" s="38"/>
    </row>
    <row r="486" spans="1:12" s="37" customFormat="1" ht="13.5" x14ac:dyDescent="0.25">
      <c r="A486" s="30"/>
      <c r="B486" s="30"/>
      <c r="C486" s="28"/>
      <c r="D486" s="36"/>
      <c r="E486" s="30"/>
      <c r="F486" s="30"/>
      <c r="G486" s="30"/>
      <c r="H486" s="30"/>
      <c r="I486" s="30"/>
      <c r="K486" s="39"/>
      <c r="L486" s="38"/>
    </row>
    <row r="487" spans="1:12" s="37" customFormat="1" ht="13.5" x14ac:dyDescent="0.25">
      <c r="A487" s="30"/>
      <c r="B487" s="30"/>
      <c r="C487" s="28"/>
      <c r="D487" s="36"/>
      <c r="E487" s="30"/>
      <c r="F487" s="30"/>
      <c r="G487" s="30"/>
      <c r="H487" s="30"/>
      <c r="I487" s="30"/>
      <c r="K487" s="39"/>
      <c r="L487" s="38"/>
    </row>
    <row r="488" spans="1:12" s="37" customFormat="1" ht="13.5" x14ac:dyDescent="0.25">
      <c r="A488" s="30"/>
      <c r="B488" s="30"/>
      <c r="C488" s="28"/>
      <c r="D488" s="36"/>
      <c r="E488" s="30"/>
      <c r="F488" s="30"/>
      <c r="G488" s="30"/>
      <c r="H488" s="30"/>
      <c r="I488" s="30"/>
      <c r="K488" s="39"/>
      <c r="L488" s="38"/>
    </row>
    <row r="489" spans="1:12" s="37" customFormat="1" ht="13.5" x14ac:dyDescent="0.25">
      <c r="A489" s="30"/>
      <c r="B489" s="30"/>
      <c r="C489" s="28"/>
      <c r="D489" s="36"/>
      <c r="E489" s="30"/>
      <c r="F489" s="30"/>
      <c r="G489" s="30"/>
      <c r="H489" s="30"/>
      <c r="I489" s="30"/>
      <c r="K489" s="39"/>
      <c r="L489" s="38"/>
    </row>
    <row r="490" spans="1:12" s="37" customFormat="1" ht="13.5" x14ac:dyDescent="0.25">
      <c r="A490" s="30"/>
      <c r="B490" s="30"/>
      <c r="C490" s="28"/>
      <c r="D490" s="36"/>
      <c r="E490" s="30"/>
      <c r="F490" s="30"/>
      <c r="G490" s="30"/>
      <c r="H490" s="30"/>
      <c r="I490" s="30"/>
      <c r="K490" s="39"/>
      <c r="L490" s="38"/>
    </row>
    <row r="491" spans="1:12" s="37" customFormat="1" ht="13.5" x14ac:dyDescent="0.25">
      <c r="A491" s="30"/>
      <c r="B491" s="30"/>
      <c r="C491" s="28"/>
      <c r="D491" s="36"/>
      <c r="E491" s="30"/>
      <c r="F491" s="30"/>
      <c r="G491" s="30"/>
      <c r="H491" s="30"/>
      <c r="I491" s="30"/>
      <c r="K491" s="39"/>
      <c r="L491" s="38"/>
    </row>
    <row r="492" spans="1:12" s="37" customFormat="1" ht="13.5" x14ac:dyDescent="0.25">
      <c r="A492" s="30"/>
      <c r="B492" s="30"/>
      <c r="C492" s="28"/>
      <c r="D492" s="36"/>
      <c r="E492" s="30"/>
      <c r="F492" s="30"/>
      <c r="G492" s="30"/>
      <c r="H492" s="30"/>
      <c r="I492" s="30"/>
      <c r="K492" s="39"/>
      <c r="L492" s="38"/>
    </row>
    <row r="493" spans="1:12" s="37" customFormat="1" ht="13.5" x14ac:dyDescent="0.25">
      <c r="A493" s="30"/>
      <c r="B493" s="30"/>
      <c r="C493" s="28"/>
      <c r="D493" s="36"/>
      <c r="E493" s="30"/>
      <c r="F493" s="30"/>
      <c r="G493" s="30"/>
      <c r="H493" s="30"/>
      <c r="I493" s="30"/>
      <c r="K493" s="39"/>
      <c r="L493" s="38"/>
    </row>
    <row r="494" spans="1:12" s="37" customFormat="1" ht="13.5" x14ac:dyDescent="0.25">
      <c r="A494" s="30"/>
      <c r="B494" s="30"/>
      <c r="C494" s="28"/>
      <c r="D494" s="36"/>
      <c r="E494" s="30"/>
      <c r="F494" s="30"/>
      <c r="G494" s="30"/>
      <c r="H494" s="30"/>
      <c r="I494" s="30"/>
      <c r="K494" s="39"/>
      <c r="L494" s="38"/>
    </row>
    <row r="495" spans="1:12" s="37" customFormat="1" ht="13.5" x14ac:dyDescent="0.25">
      <c r="A495" s="30"/>
      <c r="B495" s="30"/>
      <c r="C495" s="28"/>
      <c r="D495" s="36"/>
      <c r="E495" s="30"/>
      <c r="F495" s="30"/>
      <c r="G495" s="30"/>
      <c r="H495" s="30"/>
      <c r="I495" s="30"/>
      <c r="K495" s="39"/>
      <c r="L495" s="38"/>
    </row>
    <row r="496" spans="1:12" s="37" customFormat="1" ht="13.5" x14ac:dyDescent="0.25">
      <c r="A496" s="30"/>
      <c r="B496" s="30"/>
      <c r="C496" s="28"/>
      <c r="D496" s="36"/>
      <c r="E496" s="30"/>
      <c r="F496" s="30"/>
      <c r="G496" s="30"/>
      <c r="H496" s="30"/>
      <c r="I496" s="30"/>
      <c r="K496" s="39"/>
      <c r="L496" s="38"/>
    </row>
    <row r="497" spans="1:12" s="37" customFormat="1" ht="13.5" x14ac:dyDescent="0.25">
      <c r="A497" s="30"/>
      <c r="B497" s="30"/>
      <c r="C497" s="28"/>
      <c r="D497" s="36"/>
      <c r="E497" s="30"/>
      <c r="F497" s="30"/>
      <c r="G497" s="30"/>
      <c r="H497" s="30"/>
      <c r="I497" s="30"/>
      <c r="K497" s="39"/>
      <c r="L497" s="38"/>
    </row>
    <row r="498" spans="1:12" s="37" customFormat="1" ht="13.5" x14ac:dyDescent="0.25">
      <c r="A498" s="30"/>
      <c r="B498" s="30"/>
      <c r="C498" s="28"/>
      <c r="D498" s="36"/>
      <c r="E498" s="30"/>
      <c r="F498" s="30"/>
      <c r="G498" s="30"/>
      <c r="H498" s="30"/>
      <c r="I498" s="30"/>
      <c r="K498" s="39"/>
      <c r="L498" s="38"/>
    </row>
    <row r="499" spans="1:12" s="37" customFormat="1" ht="13.5" x14ac:dyDescent="0.25">
      <c r="A499" s="30"/>
      <c r="B499" s="30"/>
      <c r="C499" s="28"/>
      <c r="D499" s="36"/>
      <c r="E499" s="30"/>
      <c r="F499" s="30"/>
      <c r="G499" s="30"/>
      <c r="H499" s="30"/>
      <c r="I499" s="30"/>
      <c r="K499" s="39"/>
      <c r="L499" s="38"/>
    </row>
    <row r="500" spans="1:12" s="37" customFormat="1" ht="13.5" x14ac:dyDescent="0.25">
      <c r="A500" s="30"/>
      <c r="B500" s="30"/>
      <c r="C500" s="28"/>
      <c r="D500" s="36"/>
      <c r="E500" s="30"/>
      <c r="F500" s="30"/>
      <c r="G500" s="30"/>
      <c r="H500" s="30"/>
      <c r="I500" s="30"/>
      <c r="K500" s="39"/>
      <c r="L500" s="38"/>
    </row>
    <row r="501" spans="1:12" s="37" customFormat="1" ht="13.5" x14ac:dyDescent="0.25">
      <c r="A501" s="30"/>
      <c r="B501" s="30"/>
      <c r="C501" s="28"/>
      <c r="D501" s="36"/>
      <c r="E501" s="30"/>
      <c r="F501" s="30"/>
      <c r="G501" s="30"/>
      <c r="H501" s="30"/>
      <c r="I501" s="30"/>
      <c r="K501" s="39"/>
      <c r="L501" s="38"/>
    </row>
    <row r="502" spans="1:12" s="37" customFormat="1" ht="13.5" x14ac:dyDescent="0.25">
      <c r="A502" s="30"/>
      <c r="B502" s="30"/>
      <c r="C502" s="28"/>
      <c r="D502" s="36"/>
      <c r="E502" s="30"/>
      <c r="F502" s="30"/>
      <c r="G502" s="30"/>
      <c r="H502" s="30"/>
      <c r="I502" s="30"/>
      <c r="K502" s="39"/>
      <c r="L502" s="38"/>
    </row>
    <row r="503" spans="1:12" s="37" customFormat="1" ht="13.5" x14ac:dyDescent="0.25">
      <c r="A503" s="30"/>
      <c r="B503" s="30"/>
      <c r="C503" s="28"/>
      <c r="D503" s="36"/>
      <c r="E503" s="30"/>
      <c r="F503" s="30"/>
      <c r="G503" s="30"/>
      <c r="H503" s="30"/>
      <c r="I503" s="30"/>
      <c r="K503" s="39"/>
      <c r="L503" s="38"/>
    </row>
    <row r="504" spans="1:12" s="37" customFormat="1" ht="13.5" x14ac:dyDescent="0.25">
      <c r="A504" s="30"/>
      <c r="B504" s="30"/>
      <c r="C504" s="28"/>
      <c r="D504" s="36"/>
      <c r="E504" s="30"/>
      <c r="F504" s="30"/>
      <c r="G504" s="30"/>
      <c r="H504" s="30"/>
      <c r="I504" s="30"/>
      <c r="K504" s="39"/>
      <c r="L504" s="38"/>
    </row>
    <row r="505" spans="1:12" s="37" customFormat="1" ht="13.5" x14ac:dyDescent="0.25">
      <c r="A505" s="30"/>
      <c r="B505" s="30"/>
      <c r="C505" s="28"/>
      <c r="D505" s="36"/>
      <c r="E505" s="30"/>
      <c r="F505" s="30"/>
      <c r="G505" s="30"/>
      <c r="H505" s="30"/>
      <c r="I505" s="30"/>
      <c r="K505" s="39"/>
      <c r="L505" s="38"/>
    </row>
    <row r="506" spans="1:12" s="37" customFormat="1" ht="13.5" x14ac:dyDescent="0.25">
      <c r="A506" s="30"/>
      <c r="B506" s="30"/>
      <c r="C506" s="28"/>
      <c r="D506" s="36"/>
      <c r="E506" s="30"/>
      <c r="F506" s="30"/>
      <c r="G506" s="30"/>
      <c r="H506" s="30"/>
      <c r="I506" s="30"/>
      <c r="K506" s="39"/>
      <c r="L506" s="38"/>
    </row>
    <row r="507" spans="1:12" s="37" customFormat="1" ht="13.5" x14ac:dyDescent="0.25">
      <c r="A507" s="30"/>
      <c r="B507" s="30"/>
      <c r="C507" s="28"/>
      <c r="D507" s="36"/>
      <c r="E507" s="30"/>
      <c r="F507" s="30"/>
      <c r="G507" s="30"/>
      <c r="H507" s="30"/>
      <c r="I507" s="30"/>
      <c r="K507" s="39"/>
      <c r="L507" s="38"/>
    </row>
    <row r="508" spans="1:12" s="37" customFormat="1" ht="13.5" x14ac:dyDescent="0.25">
      <c r="A508" s="30"/>
      <c r="B508" s="30"/>
      <c r="C508" s="28"/>
      <c r="D508" s="36"/>
      <c r="E508" s="30"/>
      <c r="F508" s="30"/>
      <c r="G508" s="30"/>
      <c r="H508" s="30"/>
      <c r="I508" s="30"/>
      <c r="K508" s="39"/>
      <c r="L508" s="38"/>
    </row>
    <row r="509" spans="1:12" s="37" customFormat="1" ht="13.5" x14ac:dyDescent="0.25">
      <c r="A509" s="30"/>
      <c r="B509" s="30"/>
      <c r="C509" s="28"/>
      <c r="D509" s="36"/>
      <c r="E509" s="30"/>
      <c r="F509" s="30"/>
      <c r="G509" s="30"/>
      <c r="H509" s="30"/>
      <c r="I509" s="30"/>
      <c r="K509" s="39"/>
      <c r="L509" s="38"/>
    </row>
    <row r="510" spans="1:12" s="37" customFormat="1" ht="13.5" x14ac:dyDescent="0.25">
      <c r="A510" s="30"/>
      <c r="B510" s="30"/>
      <c r="C510" s="28"/>
      <c r="D510" s="36"/>
      <c r="E510" s="30"/>
      <c r="F510" s="30"/>
      <c r="G510" s="30"/>
      <c r="H510" s="30"/>
      <c r="I510" s="30"/>
      <c r="K510" s="39"/>
      <c r="L510" s="38"/>
    </row>
    <row r="511" spans="1:12" s="37" customFormat="1" ht="13.5" x14ac:dyDescent="0.25">
      <c r="A511" s="30"/>
      <c r="B511" s="30"/>
      <c r="C511" s="28"/>
      <c r="D511" s="36"/>
      <c r="E511" s="30"/>
      <c r="F511" s="30"/>
      <c r="G511" s="30"/>
      <c r="H511" s="30"/>
      <c r="I511" s="30"/>
      <c r="K511" s="39"/>
      <c r="L511" s="38"/>
    </row>
    <row r="512" spans="1:12" s="37" customFormat="1" ht="13.5" x14ac:dyDescent="0.25">
      <c r="A512" s="30"/>
      <c r="B512" s="30"/>
      <c r="C512" s="28"/>
      <c r="D512" s="36"/>
      <c r="E512" s="30"/>
      <c r="F512" s="30"/>
      <c r="G512" s="30"/>
      <c r="H512" s="30"/>
      <c r="I512" s="30"/>
      <c r="K512" s="39"/>
      <c r="L512" s="38"/>
    </row>
    <row r="513" spans="1:12" s="37" customFormat="1" ht="13.5" x14ac:dyDescent="0.25">
      <c r="A513" s="30"/>
      <c r="B513" s="30"/>
      <c r="C513" s="28"/>
      <c r="D513" s="36"/>
      <c r="E513" s="30"/>
      <c r="F513" s="30"/>
      <c r="G513" s="30"/>
      <c r="H513" s="30"/>
      <c r="I513" s="30"/>
      <c r="K513" s="39"/>
      <c r="L513" s="38"/>
    </row>
    <row r="514" spans="1:12" s="37" customFormat="1" ht="13.5" x14ac:dyDescent="0.25">
      <c r="A514" s="30"/>
      <c r="B514" s="30"/>
      <c r="C514" s="28"/>
      <c r="D514" s="36"/>
      <c r="E514" s="30"/>
      <c r="F514" s="30"/>
      <c r="G514" s="30"/>
      <c r="H514" s="30"/>
      <c r="I514" s="30"/>
      <c r="K514" s="39"/>
      <c r="L514" s="38"/>
    </row>
    <row r="515" spans="1:12" s="37" customFormat="1" ht="13.5" x14ac:dyDescent="0.25">
      <c r="A515" s="30"/>
      <c r="B515" s="30"/>
      <c r="C515" s="28"/>
      <c r="D515" s="36"/>
      <c r="E515" s="30"/>
      <c r="F515" s="30"/>
      <c r="G515" s="30"/>
      <c r="H515" s="30"/>
      <c r="I515" s="30"/>
      <c r="K515" s="39"/>
      <c r="L515" s="38"/>
    </row>
    <row r="516" spans="1:12" s="37" customFormat="1" ht="13.5" x14ac:dyDescent="0.25">
      <c r="A516" s="30"/>
      <c r="B516" s="30"/>
      <c r="C516" s="28"/>
      <c r="D516" s="36"/>
      <c r="E516" s="30"/>
      <c r="F516" s="30"/>
      <c r="G516" s="30"/>
      <c r="H516" s="30"/>
      <c r="I516" s="30"/>
      <c r="K516" s="39"/>
      <c r="L516" s="38"/>
    </row>
    <row r="517" spans="1:12" s="37" customFormat="1" ht="13.5" x14ac:dyDescent="0.25">
      <c r="A517" s="30"/>
      <c r="B517" s="30"/>
      <c r="C517" s="28"/>
      <c r="D517" s="36"/>
      <c r="E517" s="30"/>
      <c r="F517" s="30"/>
      <c r="G517" s="30"/>
      <c r="H517" s="30"/>
      <c r="I517" s="30"/>
      <c r="K517" s="39"/>
      <c r="L517" s="38"/>
    </row>
    <row r="518" spans="1:12" s="37" customFormat="1" ht="13.5" x14ac:dyDescent="0.25">
      <c r="A518" s="30"/>
      <c r="B518" s="30"/>
      <c r="C518" s="28"/>
      <c r="D518" s="36"/>
      <c r="E518" s="30"/>
      <c r="F518" s="30"/>
      <c r="G518" s="30"/>
      <c r="H518" s="30"/>
      <c r="I518" s="30"/>
      <c r="K518" s="39"/>
      <c r="L518" s="38"/>
    </row>
    <row r="519" spans="1:12" s="37" customFormat="1" ht="13.5" x14ac:dyDescent="0.25">
      <c r="A519" s="30"/>
      <c r="B519" s="30"/>
      <c r="C519" s="28"/>
      <c r="D519" s="36"/>
      <c r="E519" s="30"/>
      <c r="F519" s="30"/>
      <c r="G519" s="30"/>
      <c r="H519" s="30"/>
      <c r="I519" s="30"/>
      <c r="K519" s="39"/>
      <c r="L519" s="38"/>
    </row>
    <row r="520" spans="1:12" s="37" customFormat="1" ht="13.5" x14ac:dyDescent="0.25">
      <c r="A520" s="30"/>
      <c r="B520" s="30"/>
      <c r="C520" s="28"/>
      <c r="D520" s="36"/>
      <c r="E520" s="30"/>
      <c r="F520" s="30"/>
      <c r="G520" s="30"/>
      <c r="H520" s="30"/>
      <c r="I520" s="30"/>
      <c r="K520" s="39"/>
      <c r="L520" s="38"/>
    </row>
    <row r="521" spans="1:12" s="37" customFormat="1" ht="13.5" x14ac:dyDescent="0.25">
      <c r="A521" s="30"/>
      <c r="B521" s="30"/>
      <c r="C521" s="28"/>
      <c r="D521" s="36"/>
      <c r="E521" s="30"/>
      <c r="F521" s="30"/>
      <c r="G521" s="30"/>
      <c r="H521" s="30"/>
      <c r="I521" s="30"/>
      <c r="K521" s="39"/>
      <c r="L521" s="38"/>
    </row>
    <row r="522" spans="1:12" s="37" customFormat="1" ht="13.5" x14ac:dyDescent="0.25">
      <c r="A522" s="30"/>
      <c r="B522" s="30"/>
      <c r="C522" s="28"/>
      <c r="D522" s="36"/>
      <c r="E522" s="30"/>
      <c r="F522" s="30"/>
      <c r="G522" s="30"/>
      <c r="H522" s="30"/>
      <c r="I522" s="30"/>
      <c r="K522" s="39"/>
      <c r="L522" s="38"/>
    </row>
    <row r="523" spans="1:12" s="37" customFormat="1" ht="13.5" x14ac:dyDescent="0.25">
      <c r="A523" s="30"/>
      <c r="B523" s="30"/>
      <c r="C523" s="28"/>
      <c r="D523" s="36"/>
      <c r="E523" s="30"/>
      <c r="F523" s="30"/>
      <c r="G523" s="30"/>
      <c r="H523" s="30"/>
      <c r="I523" s="30"/>
      <c r="K523" s="39"/>
      <c r="L523" s="38"/>
    </row>
    <row r="524" spans="1:12" s="37" customFormat="1" ht="13.5" x14ac:dyDescent="0.25">
      <c r="A524" s="30"/>
      <c r="B524" s="30"/>
      <c r="C524" s="28"/>
      <c r="D524" s="36"/>
      <c r="E524" s="30"/>
      <c r="F524" s="30"/>
      <c r="G524" s="30"/>
      <c r="H524" s="30"/>
      <c r="I524" s="30"/>
      <c r="K524" s="39"/>
      <c r="L524" s="38"/>
    </row>
    <row r="525" spans="1:12" s="37" customFormat="1" ht="13.5" x14ac:dyDescent="0.25">
      <c r="A525" s="30"/>
      <c r="B525" s="30"/>
      <c r="C525" s="28"/>
      <c r="D525" s="36"/>
      <c r="E525" s="30"/>
      <c r="F525" s="30"/>
      <c r="G525" s="30"/>
      <c r="H525" s="30"/>
      <c r="I525" s="30"/>
      <c r="K525" s="39"/>
      <c r="L525" s="38"/>
    </row>
    <row r="526" spans="1:12" s="37" customFormat="1" ht="13.5" x14ac:dyDescent="0.25">
      <c r="A526" s="30"/>
      <c r="B526" s="30"/>
      <c r="C526" s="28"/>
      <c r="D526" s="36"/>
      <c r="E526" s="30"/>
      <c r="F526" s="30"/>
      <c r="G526" s="30"/>
      <c r="H526" s="30"/>
      <c r="I526" s="30"/>
      <c r="K526" s="39"/>
      <c r="L526" s="38"/>
    </row>
    <row r="527" spans="1:12" s="37" customFormat="1" ht="13.5" x14ac:dyDescent="0.25">
      <c r="A527" s="30"/>
      <c r="B527" s="30"/>
      <c r="C527" s="28"/>
      <c r="D527" s="36"/>
      <c r="E527" s="30"/>
      <c r="F527" s="30"/>
      <c r="G527" s="30"/>
      <c r="H527" s="30"/>
      <c r="I527" s="30"/>
      <c r="K527" s="39"/>
      <c r="L527" s="38"/>
    </row>
    <row r="528" spans="1:12" s="37" customFormat="1" ht="13.5" x14ac:dyDescent="0.25">
      <c r="A528" s="30"/>
      <c r="B528" s="30"/>
      <c r="C528" s="28"/>
      <c r="D528" s="36"/>
      <c r="E528" s="30"/>
      <c r="F528" s="30"/>
      <c r="G528" s="30"/>
      <c r="H528" s="30"/>
      <c r="I528" s="30"/>
      <c r="K528" s="39"/>
      <c r="L528" s="38"/>
    </row>
    <row r="529" spans="1:12" s="37" customFormat="1" ht="13.5" x14ac:dyDescent="0.25">
      <c r="A529" s="30"/>
      <c r="B529" s="30"/>
      <c r="C529" s="28"/>
      <c r="D529" s="36"/>
      <c r="E529" s="30"/>
      <c r="F529" s="30"/>
      <c r="G529" s="30"/>
      <c r="H529" s="30"/>
      <c r="I529" s="30"/>
      <c r="K529" s="39"/>
      <c r="L529" s="38"/>
    </row>
    <row r="530" spans="1:12" s="37" customFormat="1" ht="13.5" x14ac:dyDescent="0.25">
      <c r="A530" s="30"/>
      <c r="B530" s="30"/>
      <c r="C530" s="28"/>
      <c r="D530" s="36"/>
      <c r="E530" s="30"/>
      <c r="F530" s="30"/>
      <c r="G530" s="30"/>
      <c r="H530" s="30"/>
      <c r="I530" s="30"/>
      <c r="K530" s="39"/>
      <c r="L530" s="38"/>
    </row>
    <row r="531" spans="1:12" s="37" customFormat="1" ht="13.5" x14ac:dyDescent="0.25">
      <c r="A531" s="30"/>
      <c r="B531" s="30"/>
      <c r="C531" s="28"/>
      <c r="D531" s="36"/>
      <c r="E531" s="30"/>
      <c r="F531" s="30"/>
      <c r="G531" s="30"/>
      <c r="H531" s="30"/>
      <c r="I531" s="30"/>
      <c r="K531" s="39"/>
      <c r="L531" s="38"/>
    </row>
    <row r="532" spans="1:12" s="37" customFormat="1" ht="13.5" x14ac:dyDescent="0.25">
      <c r="A532" s="30"/>
      <c r="B532" s="30"/>
      <c r="C532" s="28"/>
      <c r="D532" s="36"/>
      <c r="E532" s="30"/>
      <c r="F532" s="30"/>
      <c r="G532" s="30"/>
      <c r="H532" s="30"/>
      <c r="I532" s="30"/>
      <c r="K532" s="39"/>
      <c r="L532" s="38"/>
    </row>
    <row r="533" spans="1:12" s="37" customFormat="1" ht="13.5" x14ac:dyDescent="0.25">
      <c r="A533" s="30"/>
      <c r="B533" s="30"/>
      <c r="C533" s="28"/>
      <c r="D533" s="36"/>
      <c r="E533" s="30"/>
      <c r="F533" s="30"/>
      <c r="G533" s="30"/>
      <c r="H533" s="30"/>
      <c r="I533" s="30"/>
      <c r="K533" s="39"/>
      <c r="L533" s="38"/>
    </row>
    <row r="534" spans="1:12" s="37" customFormat="1" ht="13.5" x14ac:dyDescent="0.25">
      <c r="A534" s="30"/>
      <c r="B534" s="30"/>
      <c r="C534" s="28"/>
      <c r="D534" s="36"/>
      <c r="E534" s="30"/>
      <c r="F534" s="30"/>
      <c r="G534" s="30"/>
      <c r="H534" s="30"/>
      <c r="I534" s="30"/>
      <c r="K534" s="39"/>
      <c r="L534" s="38"/>
    </row>
    <row r="535" spans="1:12" s="37" customFormat="1" ht="13.5" x14ac:dyDescent="0.25">
      <c r="A535" s="30"/>
      <c r="B535" s="30"/>
      <c r="C535" s="28"/>
      <c r="D535" s="36"/>
      <c r="E535" s="30"/>
      <c r="F535" s="30"/>
      <c r="G535" s="30"/>
      <c r="H535" s="30"/>
      <c r="I535" s="30"/>
      <c r="K535" s="39"/>
      <c r="L535" s="38"/>
    </row>
    <row r="536" spans="1:12" s="37" customFormat="1" ht="13.5" x14ac:dyDescent="0.25">
      <c r="A536" s="30"/>
      <c r="B536" s="30"/>
      <c r="C536" s="28"/>
      <c r="D536" s="36"/>
      <c r="E536" s="30"/>
      <c r="F536" s="30"/>
      <c r="G536" s="30"/>
      <c r="H536" s="30"/>
      <c r="I536" s="30"/>
      <c r="K536" s="39"/>
      <c r="L536" s="38"/>
    </row>
    <row r="537" spans="1:12" s="37" customFormat="1" ht="13.5" x14ac:dyDescent="0.25">
      <c r="A537" s="30"/>
      <c r="B537" s="30"/>
      <c r="C537" s="28"/>
      <c r="D537" s="36"/>
      <c r="E537" s="30"/>
      <c r="F537" s="30"/>
      <c r="G537" s="30"/>
      <c r="H537" s="30"/>
      <c r="I537" s="30"/>
      <c r="K537" s="39"/>
      <c r="L537" s="38"/>
    </row>
    <row r="538" spans="1:12" s="37" customFormat="1" ht="13.5" x14ac:dyDescent="0.25">
      <c r="A538" s="30"/>
      <c r="B538" s="30"/>
      <c r="C538" s="28"/>
      <c r="D538" s="36"/>
      <c r="E538" s="30"/>
      <c r="F538" s="30"/>
      <c r="G538" s="30"/>
      <c r="H538" s="30"/>
      <c r="I538" s="30"/>
      <c r="K538" s="39"/>
      <c r="L538" s="38"/>
    </row>
    <row r="539" spans="1:12" s="37" customFormat="1" ht="13.5" x14ac:dyDescent="0.25">
      <c r="A539" s="30"/>
      <c r="B539" s="30"/>
      <c r="C539" s="28"/>
      <c r="D539" s="36"/>
      <c r="E539" s="30"/>
      <c r="F539" s="30"/>
      <c r="G539" s="30"/>
      <c r="H539" s="30"/>
      <c r="I539" s="30"/>
      <c r="K539" s="39"/>
      <c r="L539" s="38"/>
    </row>
    <row r="540" spans="1:12" s="37" customFormat="1" ht="13.5" x14ac:dyDescent="0.25">
      <c r="A540" s="30"/>
      <c r="B540" s="30"/>
      <c r="C540" s="28"/>
      <c r="D540" s="36"/>
      <c r="E540" s="30"/>
      <c r="F540" s="30"/>
      <c r="G540" s="30"/>
      <c r="H540" s="30"/>
      <c r="I540" s="30"/>
      <c r="K540" s="39"/>
      <c r="L540" s="38"/>
    </row>
    <row r="541" spans="1:12" s="37" customFormat="1" ht="13.5" x14ac:dyDescent="0.25">
      <c r="A541" s="30"/>
      <c r="B541" s="30"/>
      <c r="C541" s="28"/>
      <c r="D541" s="36"/>
      <c r="E541" s="30"/>
      <c r="F541" s="30"/>
      <c r="G541" s="30"/>
      <c r="H541" s="30"/>
      <c r="I541" s="30"/>
      <c r="K541" s="39"/>
      <c r="L541" s="38"/>
    </row>
    <row r="542" spans="1:12" s="37" customFormat="1" ht="13.5" x14ac:dyDescent="0.25">
      <c r="A542" s="30"/>
      <c r="B542" s="30"/>
      <c r="C542" s="28"/>
      <c r="D542" s="36"/>
      <c r="E542" s="30"/>
      <c r="F542" s="30"/>
      <c r="G542" s="30"/>
      <c r="H542" s="30"/>
      <c r="I542" s="30"/>
      <c r="K542" s="39"/>
      <c r="L542" s="38"/>
    </row>
    <row r="543" spans="1:12" s="37" customFormat="1" ht="13.5" x14ac:dyDescent="0.25">
      <c r="A543" s="30"/>
      <c r="B543" s="30"/>
      <c r="C543" s="28"/>
      <c r="D543" s="36"/>
      <c r="E543" s="30"/>
      <c r="F543" s="30"/>
      <c r="G543" s="30"/>
      <c r="H543" s="30"/>
      <c r="I543" s="30"/>
      <c r="K543" s="39"/>
      <c r="L543" s="38"/>
    </row>
    <row r="544" spans="1:12" s="37" customFormat="1" ht="13.5" x14ac:dyDescent="0.25">
      <c r="A544" s="30"/>
      <c r="B544" s="30"/>
      <c r="C544" s="28"/>
      <c r="D544" s="36"/>
      <c r="E544" s="30"/>
      <c r="F544" s="30"/>
      <c r="G544" s="30"/>
      <c r="H544" s="30"/>
      <c r="I544" s="30"/>
      <c r="K544" s="39"/>
      <c r="L544" s="38"/>
    </row>
    <row r="545" spans="1:12" s="37" customFormat="1" ht="13.5" x14ac:dyDescent="0.25">
      <c r="A545" s="30"/>
      <c r="B545" s="30"/>
      <c r="C545" s="28"/>
      <c r="D545" s="36"/>
      <c r="E545" s="30"/>
      <c r="F545" s="30"/>
      <c r="G545" s="30"/>
      <c r="H545" s="30"/>
      <c r="I545" s="30"/>
      <c r="K545" s="39"/>
      <c r="L545" s="38"/>
    </row>
    <row r="546" spans="1:12" s="37" customFormat="1" ht="13.5" x14ac:dyDescent="0.25">
      <c r="A546" s="30"/>
      <c r="B546" s="30"/>
      <c r="C546" s="28"/>
      <c r="D546" s="36"/>
      <c r="E546" s="30"/>
      <c r="F546" s="30"/>
      <c r="G546" s="30"/>
      <c r="H546" s="30"/>
      <c r="I546" s="30"/>
      <c r="K546" s="39"/>
      <c r="L546" s="38"/>
    </row>
    <row r="547" spans="1:12" s="37" customFormat="1" ht="13.5" x14ac:dyDescent="0.25">
      <c r="A547" s="30"/>
      <c r="B547" s="30"/>
      <c r="C547" s="28"/>
      <c r="D547" s="36"/>
      <c r="E547" s="30"/>
      <c r="F547" s="30"/>
      <c r="G547" s="30"/>
      <c r="H547" s="30"/>
      <c r="I547" s="30"/>
      <c r="K547" s="39"/>
      <c r="L547" s="38"/>
    </row>
    <row r="548" spans="1:12" s="37" customFormat="1" ht="13.5" x14ac:dyDescent="0.25">
      <c r="A548" s="30"/>
      <c r="B548" s="30"/>
      <c r="C548" s="28"/>
      <c r="D548" s="36"/>
      <c r="E548" s="30"/>
      <c r="F548" s="30"/>
      <c r="G548" s="30"/>
      <c r="H548" s="30"/>
      <c r="I548" s="30"/>
      <c r="K548" s="39"/>
      <c r="L548" s="38"/>
    </row>
    <row r="549" spans="1:12" s="37" customFormat="1" ht="13.5" x14ac:dyDescent="0.25">
      <c r="A549" s="30"/>
      <c r="B549" s="30"/>
      <c r="C549" s="28"/>
      <c r="D549" s="36"/>
      <c r="E549" s="30"/>
      <c r="F549" s="30"/>
      <c r="G549" s="30"/>
      <c r="H549" s="30"/>
      <c r="I549" s="30"/>
      <c r="K549" s="39"/>
      <c r="L549" s="38"/>
    </row>
    <row r="550" spans="1:12" s="37" customFormat="1" ht="13.5" x14ac:dyDescent="0.25">
      <c r="A550" s="30"/>
      <c r="B550" s="30"/>
      <c r="C550" s="28"/>
      <c r="D550" s="36"/>
      <c r="E550" s="30"/>
      <c r="F550" s="30"/>
      <c r="G550" s="30"/>
      <c r="H550" s="30"/>
      <c r="I550" s="30"/>
      <c r="K550" s="39"/>
      <c r="L550" s="38"/>
    </row>
    <row r="551" spans="1:12" s="37" customFormat="1" ht="13.5" x14ac:dyDescent="0.25">
      <c r="A551" s="30"/>
      <c r="B551" s="30"/>
      <c r="C551" s="28"/>
      <c r="D551" s="36"/>
      <c r="E551" s="30"/>
      <c r="F551" s="30"/>
      <c r="G551" s="30"/>
      <c r="H551" s="30"/>
      <c r="I551" s="30"/>
      <c r="K551" s="39"/>
      <c r="L551" s="38"/>
    </row>
    <row r="552" spans="1:12" s="37" customFormat="1" ht="13.5" x14ac:dyDescent="0.25">
      <c r="A552" s="30"/>
      <c r="B552" s="30"/>
      <c r="C552" s="28"/>
      <c r="D552" s="36"/>
      <c r="E552" s="30"/>
      <c r="F552" s="30"/>
      <c r="G552" s="30"/>
      <c r="H552" s="30"/>
      <c r="I552" s="30"/>
      <c r="K552" s="39"/>
      <c r="L552" s="38"/>
    </row>
    <row r="553" spans="1:12" s="37" customFormat="1" ht="13.5" x14ac:dyDescent="0.25">
      <c r="A553" s="30"/>
      <c r="B553" s="30"/>
      <c r="C553" s="28"/>
      <c r="D553" s="36"/>
      <c r="E553" s="30"/>
      <c r="F553" s="30"/>
      <c r="G553" s="30"/>
      <c r="H553" s="30"/>
      <c r="I553" s="30"/>
      <c r="K553" s="39"/>
      <c r="L553" s="38"/>
    </row>
    <row r="554" spans="1:12" s="37" customFormat="1" ht="13.5" x14ac:dyDescent="0.25">
      <c r="A554" s="30"/>
      <c r="B554" s="30"/>
      <c r="C554" s="28"/>
      <c r="D554" s="36"/>
      <c r="E554" s="30"/>
      <c r="F554" s="30"/>
      <c r="G554" s="30"/>
      <c r="H554" s="30"/>
      <c r="I554" s="30"/>
      <c r="K554" s="39"/>
      <c r="L554" s="38"/>
    </row>
    <row r="555" spans="1:12" s="37" customFormat="1" ht="13.5" x14ac:dyDescent="0.25">
      <c r="A555" s="30"/>
      <c r="B555" s="30"/>
      <c r="C555" s="28"/>
      <c r="D555" s="36"/>
      <c r="E555" s="30"/>
      <c r="F555" s="30"/>
      <c r="G555" s="30"/>
      <c r="H555" s="30"/>
      <c r="I555" s="30"/>
      <c r="K555" s="39"/>
      <c r="L555" s="38"/>
    </row>
    <row r="556" spans="1:12" s="37" customFormat="1" ht="13.5" x14ac:dyDescent="0.25">
      <c r="A556" s="30"/>
      <c r="B556" s="30"/>
      <c r="C556" s="28"/>
      <c r="D556" s="36"/>
      <c r="E556" s="30"/>
      <c r="F556" s="30"/>
      <c r="G556" s="30"/>
      <c r="H556" s="30"/>
      <c r="I556" s="30"/>
      <c r="K556" s="39"/>
      <c r="L556" s="38"/>
    </row>
    <row r="557" spans="1:12" s="37" customFormat="1" ht="13.5" x14ac:dyDescent="0.25">
      <c r="A557" s="30"/>
      <c r="B557" s="30"/>
      <c r="C557" s="28"/>
      <c r="D557" s="36"/>
      <c r="E557" s="30"/>
      <c r="F557" s="30"/>
      <c r="G557" s="30"/>
      <c r="H557" s="30"/>
      <c r="I557" s="30"/>
      <c r="K557" s="39"/>
      <c r="L557" s="38"/>
    </row>
    <row r="558" spans="1:12" s="37" customFormat="1" ht="13.5" x14ac:dyDescent="0.25">
      <c r="A558" s="30"/>
      <c r="B558" s="30"/>
      <c r="C558" s="28"/>
      <c r="D558" s="36"/>
      <c r="E558" s="30"/>
      <c r="F558" s="30"/>
      <c r="G558" s="30"/>
      <c r="H558" s="30"/>
      <c r="I558" s="30"/>
      <c r="K558" s="39"/>
      <c r="L558" s="38"/>
    </row>
    <row r="559" spans="1:12" s="37" customFormat="1" ht="13.5" x14ac:dyDescent="0.25">
      <c r="A559" s="30"/>
      <c r="B559" s="30"/>
      <c r="C559" s="28"/>
      <c r="D559" s="36"/>
      <c r="E559" s="30"/>
      <c r="F559" s="30"/>
      <c r="G559" s="30"/>
      <c r="H559" s="30"/>
      <c r="I559" s="30"/>
      <c r="K559" s="39"/>
      <c r="L559" s="38"/>
    </row>
    <row r="560" spans="1:12" s="37" customFormat="1" ht="13.5" x14ac:dyDescent="0.25">
      <c r="A560" s="30"/>
      <c r="B560" s="30"/>
      <c r="C560" s="28"/>
      <c r="D560" s="36"/>
      <c r="E560" s="30"/>
      <c r="F560" s="30"/>
      <c r="G560" s="30"/>
      <c r="H560" s="30"/>
      <c r="I560" s="30"/>
      <c r="K560" s="39"/>
      <c r="L560" s="38"/>
    </row>
    <row r="561" spans="1:12" s="37" customFormat="1" ht="13.5" x14ac:dyDescent="0.25">
      <c r="A561" s="30"/>
      <c r="B561" s="30"/>
      <c r="C561" s="28"/>
      <c r="D561" s="36"/>
      <c r="E561" s="30"/>
      <c r="F561" s="30"/>
      <c r="G561" s="30"/>
      <c r="H561" s="30"/>
      <c r="I561" s="30"/>
      <c r="K561" s="39"/>
      <c r="L561" s="38"/>
    </row>
    <row r="562" spans="1:12" s="37" customFormat="1" ht="13.5" x14ac:dyDescent="0.25">
      <c r="A562" s="30"/>
      <c r="B562" s="30"/>
      <c r="C562" s="28"/>
      <c r="D562" s="36"/>
      <c r="E562" s="30"/>
      <c r="F562" s="30"/>
      <c r="G562" s="30"/>
      <c r="H562" s="30"/>
      <c r="I562" s="30"/>
      <c r="K562" s="39"/>
      <c r="L562" s="38"/>
    </row>
    <row r="563" spans="1:12" s="37" customFormat="1" ht="13.5" x14ac:dyDescent="0.25">
      <c r="A563" s="30"/>
      <c r="B563" s="30"/>
      <c r="C563" s="28"/>
      <c r="D563" s="36"/>
      <c r="E563" s="30"/>
      <c r="F563" s="30"/>
      <c r="G563" s="30"/>
      <c r="H563" s="30"/>
      <c r="I563" s="30"/>
      <c r="K563" s="39"/>
      <c r="L563" s="38"/>
    </row>
    <row r="564" spans="1:12" s="37" customFormat="1" ht="13.5" x14ac:dyDescent="0.25">
      <c r="A564" s="30"/>
      <c r="B564" s="30"/>
      <c r="C564" s="28"/>
      <c r="D564" s="36"/>
      <c r="E564" s="30"/>
      <c r="F564" s="30"/>
      <c r="G564" s="30"/>
      <c r="H564" s="30"/>
      <c r="I564" s="30"/>
      <c r="K564" s="39"/>
      <c r="L564" s="38"/>
    </row>
    <row r="565" spans="1:12" s="37" customFormat="1" ht="13.5" x14ac:dyDescent="0.25">
      <c r="A565" s="30"/>
      <c r="B565" s="30"/>
      <c r="C565" s="28"/>
      <c r="D565" s="36"/>
      <c r="E565" s="30"/>
      <c r="F565" s="30"/>
      <c r="G565" s="30"/>
      <c r="H565" s="30"/>
      <c r="I565" s="30"/>
      <c r="K565" s="39"/>
      <c r="L565" s="38"/>
    </row>
    <row r="566" spans="1:12" s="37" customFormat="1" ht="13.5" x14ac:dyDescent="0.25">
      <c r="A566" s="30"/>
      <c r="B566" s="30"/>
      <c r="C566" s="28"/>
      <c r="D566" s="36"/>
      <c r="E566" s="30"/>
      <c r="F566" s="30"/>
      <c r="G566" s="30"/>
      <c r="H566" s="30"/>
      <c r="I566" s="30"/>
      <c r="K566" s="39"/>
      <c r="L566" s="38"/>
    </row>
    <row r="567" spans="1:12" s="37" customFormat="1" ht="13.5" x14ac:dyDescent="0.25">
      <c r="A567" s="30"/>
      <c r="B567" s="30"/>
      <c r="C567" s="28"/>
      <c r="D567" s="36"/>
      <c r="E567" s="30"/>
      <c r="F567" s="30"/>
      <c r="G567" s="30"/>
      <c r="H567" s="30"/>
      <c r="I567" s="30"/>
      <c r="K567" s="39"/>
      <c r="L567" s="38"/>
    </row>
    <row r="568" spans="1:12" s="37" customFormat="1" ht="13.5" x14ac:dyDescent="0.25">
      <c r="A568" s="30"/>
      <c r="B568" s="30"/>
      <c r="C568" s="28"/>
      <c r="D568" s="36"/>
      <c r="E568" s="30"/>
      <c r="F568" s="30"/>
      <c r="G568" s="30"/>
      <c r="H568" s="30"/>
      <c r="I568" s="30"/>
      <c r="K568" s="39"/>
      <c r="L568" s="38"/>
    </row>
    <row r="569" spans="1:12" s="37" customFormat="1" ht="13.5" x14ac:dyDescent="0.25">
      <c r="A569" s="30"/>
      <c r="B569" s="30"/>
      <c r="C569" s="28"/>
      <c r="D569" s="36"/>
      <c r="E569" s="30"/>
      <c r="F569" s="30"/>
      <c r="G569" s="30"/>
      <c r="H569" s="30"/>
      <c r="I569" s="30"/>
      <c r="K569" s="39"/>
      <c r="L569" s="38"/>
    </row>
    <row r="570" spans="1:12" s="37" customFormat="1" ht="13.5" x14ac:dyDescent="0.25">
      <c r="A570" s="30"/>
      <c r="B570" s="30"/>
      <c r="C570" s="28"/>
      <c r="D570" s="36"/>
      <c r="E570" s="30"/>
      <c r="F570" s="30"/>
      <c r="G570" s="30"/>
      <c r="H570" s="30"/>
      <c r="I570" s="30"/>
      <c r="K570" s="39"/>
      <c r="L570" s="38"/>
    </row>
    <row r="571" spans="1:12" s="37" customFormat="1" ht="13.5" x14ac:dyDescent="0.25">
      <c r="A571" s="30"/>
      <c r="B571" s="30"/>
      <c r="C571" s="28"/>
      <c r="D571" s="36"/>
      <c r="E571" s="30"/>
      <c r="F571" s="30"/>
      <c r="G571" s="30"/>
      <c r="H571" s="30"/>
      <c r="I571" s="30"/>
      <c r="K571" s="39"/>
      <c r="L571" s="38"/>
    </row>
    <row r="572" spans="1:12" s="37" customFormat="1" ht="13.5" x14ac:dyDescent="0.25">
      <c r="A572" s="30"/>
      <c r="B572" s="30"/>
      <c r="C572" s="28"/>
      <c r="D572" s="36"/>
      <c r="E572" s="30"/>
      <c r="F572" s="30"/>
      <c r="G572" s="30"/>
      <c r="H572" s="30"/>
      <c r="I572" s="30"/>
      <c r="K572" s="39"/>
      <c r="L572" s="38"/>
    </row>
    <row r="573" spans="1:12" s="37" customFormat="1" ht="13.5" x14ac:dyDescent="0.25">
      <c r="A573" s="30"/>
      <c r="B573" s="30"/>
      <c r="C573" s="28"/>
      <c r="D573" s="36"/>
      <c r="E573" s="30"/>
      <c r="F573" s="30"/>
      <c r="G573" s="30"/>
      <c r="H573" s="30"/>
      <c r="I573" s="30"/>
      <c r="K573" s="39"/>
      <c r="L573" s="38"/>
    </row>
    <row r="574" spans="1:12" s="37" customFormat="1" ht="13.5" x14ac:dyDescent="0.25">
      <c r="A574" s="30"/>
      <c r="B574" s="30"/>
      <c r="C574" s="28"/>
      <c r="D574" s="36"/>
      <c r="E574" s="30"/>
      <c r="F574" s="30"/>
      <c r="G574" s="30"/>
      <c r="H574" s="30"/>
      <c r="I574" s="30"/>
      <c r="K574" s="39"/>
      <c r="L574" s="38"/>
    </row>
    <row r="575" spans="1:12" s="37" customFormat="1" ht="13.5" x14ac:dyDescent="0.25">
      <c r="A575" s="30"/>
      <c r="B575" s="30"/>
      <c r="C575" s="28"/>
      <c r="D575" s="36"/>
      <c r="E575" s="30"/>
      <c r="F575" s="30"/>
      <c r="G575" s="30"/>
      <c r="H575" s="30"/>
      <c r="I575" s="30"/>
      <c r="K575" s="39"/>
      <c r="L575" s="38"/>
    </row>
    <row r="576" spans="1:12" s="37" customFormat="1" ht="13.5" x14ac:dyDescent="0.25">
      <c r="A576" s="30"/>
      <c r="B576" s="30"/>
      <c r="C576" s="28"/>
      <c r="D576" s="36"/>
      <c r="E576" s="30"/>
      <c r="F576" s="30"/>
      <c r="G576" s="30"/>
      <c r="H576" s="30"/>
      <c r="I576" s="30"/>
      <c r="K576" s="39"/>
      <c r="L576" s="38"/>
    </row>
    <row r="577" spans="1:12" s="37" customFormat="1" ht="13.5" x14ac:dyDescent="0.25">
      <c r="A577" s="30"/>
      <c r="B577" s="30"/>
      <c r="C577" s="28"/>
      <c r="D577" s="36"/>
      <c r="E577" s="30"/>
      <c r="F577" s="30"/>
      <c r="G577" s="30"/>
      <c r="H577" s="30"/>
      <c r="I577" s="30"/>
      <c r="K577" s="39"/>
      <c r="L577" s="38"/>
    </row>
    <row r="578" spans="1:12" s="37" customFormat="1" ht="13.5" x14ac:dyDescent="0.25">
      <c r="A578" s="30"/>
      <c r="B578" s="30"/>
      <c r="C578" s="28"/>
      <c r="D578" s="36"/>
      <c r="E578" s="30"/>
      <c r="F578" s="30"/>
      <c r="G578" s="30"/>
      <c r="H578" s="30"/>
      <c r="I578" s="30"/>
      <c r="K578" s="39"/>
      <c r="L578" s="38"/>
    </row>
    <row r="579" spans="1:12" s="37" customFormat="1" ht="13.5" x14ac:dyDescent="0.25">
      <c r="A579" s="30"/>
      <c r="B579" s="30"/>
      <c r="C579" s="28"/>
      <c r="D579" s="36"/>
      <c r="E579" s="30"/>
      <c r="F579" s="30"/>
      <c r="G579" s="30"/>
      <c r="H579" s="30"/>
      <c r="I579" s="30"/>
      <c r="K579" s="39"/>
      <c r="L579" s="38"/>
    </row>
    <row r="580" spans="1:12" s="37" customFormat="1" ht="13.5" x14ac:dyDescent="0.25">
      <c r="A580" s="30"/>
      <c r="B580" s="30"/>
      <c r="C580" s="28"/>
      <c r="D580" s="36"/>
      <c r="E580" s="30"/>
      <c r="F580" s="30"/>
      <c r="G580" s="30"/>
      <c r="H580" s="30"/>
      <c r="I580" s="30"/>
      <c r="K580" s="39"/>
      <c r="L580" s="38"/>
    </row>
    <row r="581" spans="1:12" s="37" customFormat="1" ht="13.5" x14ac:dyDescent="0.25">
      <c r="A581" s="30"/>
      <c r="B581" s="30"/>
      <c r="C581" s="28"/>
      <c r="D581" s="36"/>
      <c r="E581" s="30"/>
      <c r="F581" s="30"/>
      <c r="G581" s="30"/>
      <c r="H581" s="30"/>
      <c r="I581" s="30"/>
      <c r="K581" s="39"/>
      <c r="L581" s="38"/>
    </row>
    <row r="582" spans="1:12" s="37" customFormat="1" ht="13.5" x14ac:dyDescent="0.25">
      <c r="A582" s="30"/>
      <c r="B582" s="30"/>
      <c r="C582" s="28"/>
      <c r="D582" s="36"/>
      <c r="E582" s="30"/>
      <c r="F582" s="30"/>
      <c r="G582" s="30"/>
      <c r="H582" s="30"/>
      <c r="I582" s="30"/>
      <c r="K582" s="39"/>
      <c r="L582" s="38"/>
    </row>
    <row r="583" spans="1:12" s="37" customFormat="1" ht="13.5" x14ac:dyDescent="0.25">
      <c r="A583" s="30"/>
      <c r="B583" s="30"/>
      <c r="C583" s="28"/>
      <c r="D583" s="36"/>
      <c r="E583" s="30"/>
      <c r="F583" s="30"/>
      <c r="G583" s="30"/>
      <c r="H583" s="30"/>
      <c r="I583" s="30"/>
      <c r="K583" s="39"/>
      <c r="L583" s="38"/>
    </row>
    <row r="584" spans="1:12" s="37" customFormat="1" ht="13.5" x14ac:dyDescent="0.25">
      <c r="A584" s="30"/>
      <c r="B584" s="30"/>
      <c r="C584" s="28"/>
      <c r="D584" s="36"/>
      <c r="E584" s="30"/>
      <c r="F584" s="30"/>
      <c r="G584" s="30"/>
      <c r="H584" s="30"/>
      <c r="I584" s="30"/>
      <c r="K584" s="39"/>
      <c r="L584" s="38"/>
    </row>
    <row r="585" spans="1:12" s="37" customFormat="1" ht="13.5" x14ac:dyDescent="0.25">
      <c r="A585" s="30"/>
      <c r="B585" s="30"/>
      <c r="C585" s="28"/>
      <c r="D585" s="36"/>
      <c r="E585" s="30"/>
      <c r="F585" s="30"/>
      <c r="G585" s="30"/>
      <c r="H585" s="30"/>
      <c r="I585" s="30"/>
      <c r="K585" s="39"/>
      <c r="L585" s="38"/>
    </row>
    <row r="586" spans="1:12" s="37" customFormat="1" ht="13.5" x14ac:dyDescent="0.25">
      <c r="A586" s="30"/>
      <c r="B586" s="30"/>
      <c r="C586" s="28"/>
      <c r="D586" s="36"/>
      <c r="E586" s="30"/>
      <c r="F586" s="30"/>
      <c r="G586" s="30"/>
      <c r="H586" s="30"/>
      <c r="I586" s="30"/>
      <c r="K586" s="39"/>
      <c r="L586" s="38"/>
    </row>
    <row r="587" spans="1:12" s="37" customFormat="1" ht="13.5" x14ac:dyDescent="0.25">
      <c r="A587" s="30"/>
      <c r="B587" s="30"/>
      <c r="C587" s="28"/>
      <c r="D587" s="36"/>
      <c r="E587" s="30"/>
      <c r="F587" s="30"/>
      <c r="G587" s="30"/>
      <c r="H587" s="30"/>
      <c r="I587" s="30"/>
      <c r="K587" s="39"/>
      <c r="L587" s="38"/>
    </row>
    <row r="588" spans="1:12" s="37" customFormat="1" ht="13.5" x14ac:dyDescent="0.25">
      <c r="A588" s="30"/>
      <c r="B588" s="30"/>
      <c r="C588" s="28"/>
      <c r="D588" s="36"/>
      <c r="E588" s="30"/>
      <c r="F588" s="30"/>
      <c r="G588" s="30"/>
      <c r="H588" s="30"/>
      <c r="I588" s="30"/>
      <c r="K588" s="39"/>
      <c r="L588" s="38"/>
    </row>
    <row r="589" spans="1:12" s="37" customFormat="1" ht="13.5" x14ac:dyDescent="0.25">
      <c r="A589" s="30"/>
      <c r="B589" s="30"/>
      <c r="C589" s="28"/>
      <c r="D589" s="36"/>
      <c r="E589" s="30"/>
      <c r="F589" s="30"/>
      <c r="G589" s="30"/>
      <c r="H589" s="30"/>
      <c r="I589" s="30"/>
      <c r="K589" s="39"/>
      <c r="L589" s="38"/>
    </row>
    <row r="590" spans="1:12" s="37" customFormat="1" ht="13.5" x14ac:dyDescent="0.25">
      <c r="A590" s="30"/>
      <c r="B590" s="30"/>
      <c r="C590" s="28"/>
      <c r="D590" s="36"/>
      <c r="E590" s="30"/>
      <c r="F590" s="30"/>
      <c r="G590" s="30"/>
      <c r="H590" s="30"/>
      <c r="I590" s="30"/>
      <c r="K590" s="39"/>
      <c r="L590" s="38"/>
    </row>
    <row r="591" spans="1:12" s="37" customFormat="1" ht="13.5" x14ac:dyDescent="0.25">
      <c r="A591" s="30"/>
      <c r="B591" s="30"/>
      <c r="C591" s="28"/>
      <c r="D591" s="36"/>
      <c r="E591" s="30"/>
      <c r="F591" s="30"/>
      <c r="G591" s="30"/>
      <c r="H591" s="30"/>
      <c r="I591" s="30"/>
      <c r="K591" s="39"/>
      <c r="L591" s="38"/>
    </row>
    <row r="592" spans="1:12" s="37" customFormat="1" ht="13.5" x14ac:dyDescent="0.25">
      <c r="A592" s="30"/>
      <c r="B592" s="30"/>
      <c r="C592" s="28"/>
      <c r="D592" s="36"/>
      <c r="E592" s="30"/>
      <c r="F592" s="30"/>
      <c r="G592" s="30"/>
      <c r="H592" s="30"/>
      <c r="I592" s="30"/>
      <c r="K592" s="39"/>
      <c r="L592" s="38"/>
    </row>
    <row r="593" spans="1:12" s="37" customFormat="1" ht="13.5" x14ac:dyDescent="0.25">
      <c r="A593" s="30"/>
      <c r="B593" s="30"/>
      <c r="C593" s="28"/>
      <c r="D593" s="36"/>
      <c r="E593" s="30"/>
      <c r="F593" s="30"/>
      <c r="G593" s="30"/>
      <c r="H593" s="30"/>
      <c r="I593" s="30"/>
      <c r="K593" s="39"/>
      <c r="L593" s="38"/>
    </row>
    <row r="594" spans="1:12" s="37" customFormat="1" ht="13.5" x14ac:dyDescent="0.25">
      <c r="A594" s="30"/>
      <c r="B594" s="30"/>
      <c r="C594" s="28"/>
      <c r="D594" s="36"/>
      <c r="E594" s="30"/>
      <c r="F594" s="30"/>
      <c r="G594" s="30"/>
      <c r="H594" s="30"/>
      <c r="I594" s="30"/>
      <c r="K594" s="39"/>
      <c r="L594" s="38"/>
    </row>
    <row r="595" spans="1:12" s="37" customFormat="1" ht="13.5" x14ac:dyDescent="0.25">
      <c r="A595" s="30"/>
      <c r="B595" s="30"/>
      <c r="C595" s="28"/>
      <c r="D595" s="36"/>
      <c r="E595" s="30"/>
      <c r="F595" s="30"/>
      <c r="G595" s="30"/>
      <c r="H595" s="30"/>
      <c r="I595" s="30"/>
      <c r="K595" s="39"/>
      <c r="L595" s="38"/>
    </row>
    <row r="596" spans="1:12" s="37" customFormat="1" ht="13.5" x14ac:dyDescent="0.25">
      <c r="A596" s="30"/>
      <c r="B596" s="30"/>
      <c r="C596" s="28"/>
      <c r="D596" s="36"/>
      <c r="E596" s="30"/>
      <c r="F596" s="30"/>
      <c r="G596" s="30"/>
      <c r="H596" s="30"/>
      <c r="I596" s="30"/>
      <c r="K596" s="39"/>
      <c r="L596" s="38"/>
    </row>
    <row r="597" spans="1:12" s="37" customFormat="1" ht="13.5" x14ac:dyDescent="0.25">
      <c r="A597" s="30"/>
      <c r="B597" s="30"/>
      <c r="C597" s="28"/>
      <c r="D597" s="36"/>
      <c r="E597" s="30"/>
      <c r="F597" s="30"/>
      <c r="G597" s="30"/>
      <c r="H597" s="30"/>
      <c r="I597" s="30"/>
      <c r="K597" s="39"/>
      <c r="L597" s="38"/>
    </row>
    <row r="598" spans="1:12" s="37" customFormat="1" ht="13.5" x14ac:dyDescent="0.25">
      <c r="A598" s="30"/>
      <c r="B598" s="30"/>
      <c r="C598" s="28"/>
      <c r="D598" s="36"/>
      <c r="E598" s="30"/>
      <c r="F598" s="30"/>
      <c r="G598" s="30"/>
      <c r="H598" s="30"/>
      <c r="I598" s="30"/>
      <c r="K598" s="39"/>
      <c r="L598" s="38"/>
    </row>
    <row r="599" spans="1:12" s="37" customFormat="1" ht="13.5" x14ac:dyDescent="0.25">
      <c r="A599" s="30"/>
      <c r="B599" s="30"/>
      <c r="C599" s="28"/>
      <c r="D599" s="36"/>
      <c r="E599" s="30"/>
      <c r="F599" s="30"/>
      <c r="G599" s="30"/>
      <c r="H599" s="30"/>
      <c r="I599" s="30"/>
      <c r="K599" s="39"/>
      <c r="L599" s="38"/>
    </row>
    <row r="600" spans="1:12" s="37" customFormat="1" ht="13.5" x14ac:dyDescent="0.25">
      <c r="A600" s="30"/>
      <c r="B600" s="30"/>
      <c r="C600" s="28"/>
      <c r="D600" s="36"/>
      <c r="E600" s="30"/>
      <c r="F600" s="30"/>
      <c r="G600" s="30"/>
      <c r="H600" s="30"/>
      <c r="I600" s="30"/>
      <c r="K600" s="39"/>
      <c r="L600" s="38"/>
    </row>
    <row r="601" spans="1:12" s="37" customFormat="1" ht="13.5" x14ac:dyDescent="0.25">
      <c r="A601" s="30"/>
      <c r="B601" s="30"/>
      <c r="C601" s="28"/>
      <c r="D601" s="36"/>
      <c r="E601" s="30"/>
      <c r="F601" s="30"/>
      <c r="G601" s="30"/>
      <c r="H601" s="30"/>
      <c r="I601" s="30"/>
      <c r="K601" s="39"/>
      <c r="L601" s="38"/>
    </row>
    <row r="602" spans="1:12" s="37" customFormat="1" ht="13.5" x14ac:dyDescent="0.25">
      <c r="A602" s="30"/>
      <c r="B602" s="30"/>
      <c r="C602" s="28"/>
      <c r="D602" s="36"/>
      <c r="E602" s="30"/>
      <c r="F602" s="30"/>
      <c r="G602" s="30"/>
      <c r="H602" s="30"/>
      <c r="I602" s="30"/>
      <c r="K602" s="39"/>
      <c r="L602" s="38"/>
    </row>
    <row r="603" spans="1:12" s="37" customFormat="1" ht="13.5" x14ac:dyDescent="0.25">
      <c r="A603" s="30"/>
      <c r="B603" s="30"/>
      <c r="C603" s="28"/>
      <c r="D603" s="36"/>
      <c r="E603" s="30"/>
      <c r="F603" s="30"/>
      <c r="G603" s="30"/>
      <c r="H603" s="30"/>
      <c r="I603" s="30"/>
      <c r="K603" s="39"/>
      <c r="L603" s="38"/>
    </row>
    <row r="604" spans="1:12" s="37" customFormat="1" ht="13.5" x14ac:dyDescent="0.25">
      <c r="A604" s="30"/>
      <c r="B604" s="30"/>
      <c r="C604" s="28"/>
      <c r="D604" s="36"/>
      <c r="E604" s="30"/>
      <c r="F604" s="30"/>
      <c r="G604" s="30"/>
      <c r="H604" s="30"/>
      <c r="I604" s="30"/>
      <c r="K604" s="39"/>
      <c r="L604" s="38"/>
    </row>
    <row r="605" spans="1:12" s="37" customFormat="1" ht="13.5" x14ac:dyDescent="0.25">
      <c r="A605" s="30"/>
      <c r="B605" s="30"/>
      <c r="C605" s="28"/>
      <c r="D605" s="36"/>
      <c r="E605" s="30"/>
      <c r="F605" s="30"/>
      <c r="G605" s="30"/>
      <c r="H605" s="30"/>
      <c r="I605" s="30"/>
      <c r="K605" s="39"/>
      <c r="L605" s="38"/>
    </row>
    <row r="606" spans="1:12" s="37" customFormat="1" ht="13.5" x14ac:dyDescent="0.25">
      <c r="A606" s="30"/>
      <c r="B606" s="30"/>
      <c r="C606" s="28"/>
      <c r="D606" s="36"/>
      <c r="E606" s="30"/>
      <c r="F606" s="30"/>
      <c r="G606" s="30"/>
      <c r="H606" s="30"/>
      <c r="I606" s="30"/>
      <c r="K606" s="39"/>
      <c r="L606" s="38"/>
    </row>
    <row r="607" spans="1:12" s="37" customFormat="1" ht="13.5" x14ac:dyDescent="0.25">
      <c r="A607" s="30"/>
      <c r="B607" s="30"/>
      <c r="C607" s="28"/>
      <c r="D607" s="36"/>
      <c r="E607" s="30"/>
      <c r="F607" s="30"/>
      <c r="G607" s="30"/>
      <c r="H607" s="30"/>
      <c r="I607" s="30"/>
      <c r="K607" s="39"/>
      <c r="L607" s="38"/>
    </row>
    <row r="608" spans="1:12" s="37" customFormat="1" ht="13.5" x14ac:dyDescent="0.25">
      <c r="A608" s="30"/>
      <c r="B608" s="30"/>
      <c r="C608" s="28"/>
      <c r="D608" s="36"/>
      <c r="E608" s="30"/>
      <c r="F608" s="30"/>
      <c r="G608" s="30"/>
      <c r="H608" s="30"/>
      <c r="I608" s="30"/>
      <c r="K608" s="39"/>
      <c r="L608" s="38"/>
    </row>
    <row r="609" spans="1:12" s="37" customFormat="1" ht="13.5" x14ac:dyDescent="0.25">
      <c r="A609" s="30"/>
      <c r="B609" s="30"/>
      <c r="C609" s="28"/>
      <c r="D609" s="36"/>
      <c r="E609" s="30"/>
      <c r="F609" s="30"/>
      <c r="G609" s="30"/>
      <c r="H609" s="30"/>
      <c r="I609" s="30"/>
      <c r="K609" s="39"/>
      <c r="L609" s="38"/>
    </row>
    <row r="610" spans="1:12" s="37" customFormat="1" ht="13.5" x14ac:dyDescent="0.25">
      <c r="A610" s="30"/>
      <c r="B610" s="30"/>
      <c r="C610" s="28"/>
      <c r="D610" s="36"/>
      <c r="E610" s="30"/>
      <c r="F610" s="30"/>
      <c r="G610" s="30"/>
      <c r="H610" s="30"/>
      <c r="I610" s="30"/>
      <c r="K610" s="39"/>
      <c r="L610" s="38"/>
    </row>
    <row r="611" spans="1:12" s="37" customFormat="1" ht="13.5" x14ac:dyDescent="0.25">
      <c r="A611" s="30"/>
      <c r="B611" s="30"/>
      <c r="C611" s="28"/>
      <c r="D611" s="36"/>
      <c r="E611" s="30"/>
      <c r="F611" s="30"/>
      <c r="G611" s="30"/>
      <c r="H611" s="30"/>
      <c r="I611" s="30"/>
      <c r="K611" s="39"/>
      <c r="L611" s="38"/>
    </row>
    <row r="612" spans="1:12" s="37" customFormat="1" ht="13.5" x14ac:dyDescent="0.25">
      <c r="A612" s="30"/>
      <c r="B612" s="30"/>
      <c r="C612" s="28"/>
      <c r="D612" s="36"/>
      <c r="E612" s="30"/>
      <c r="F612" s="30"/>
      <c r="G612" s="30"/>
      <c r="H612" s="30"/>
      <c r="I612" s="30"/>
      <c r="K612" s="39"/>
      <c r="L612" s="38"/>
    </row>
    <row r="613" spans="1:12" s="37" customFormat="1" ht="13.5" x14ac:dyDescent="0.25">
      <c r="A613" s="30"/>
      <c r="B613" s="30"/>
      <c r="C613" s="28"/>
      <c r="D613" s="36"/>
      <c r="E613" s="30"/>
      <c r="F613" s="30"/>
      <c r="G613" s="30"/>
      <c r="H613" s="30"/>
      <c r="I613" s="30"/>
      <c r="K613" s="39"/>
      <c r="L613" s="38"/>
    </row>
    <row r="614" spans="1:12" s="37" customFormat="1" ht="13.5" x14ac:dyDescent="0.25">
      <c r="A614" s="30"/>
      <c r="B614" s="30"/>
      <c r="C614" s="28"/>
      <c r="D614" s="36"/>
      <c r="E614" s="30"/>
      <c r="F614" s="30"/>
      <c r="G614" s="30"/>
      <c r="H614" s="30"/>
      <c r="I614" s="30"/>
      <c r="K614" s="39"/>
      <c r="L614" s="38"/>
    </row>
    <row r="615" spans="1:12" s="37" customFormat="1" ht="13.5" x14ac:dyDescent="0.25">
      <c r="A615" s="30"/>
      <c r="B615" s="30"/>
      <c r="C615" s="28"/>
      <c r="D615" s="36"/>
      <c r="E615" s="30"/>
      <c r="F615" s="30"/>
      <c r="G615" s="30"/>
      <c r="H615" s="30"/>
      <c r="I615" s="30"/>
      <c r="K615" s="39"/>
      <c r="L615" s="38"/>
    </row>
    <row r="616" spans="1:12" s="37" customFormat="1" ht="13.5" x14ac:dyDescent="0.25">
      <c r="A616" s="30"/>
      <c r="B616" s="30"/>
      <c r="C616" s="28"/>
      <c r="D616" s="36"/>
      <c r="E616" s="30"/>
      <c r="F616" s="30"/>
      <c r="G616" s="30"/>
      <c r="H616" s="30"/>
      <c r="I616" s="30"/>
      <c r="K616" s="39"/>
      <c r="L616" s="38"/>
    </row>
    <row r="617" spans="1:12" s="37" customFormat="1" ht="13.5" x14ac:dyDescent="0.25">
      <c r="A617" s="30"/>
      <c r="B617" s="30"/>
      <c r="C617" s="28"/>
      <c r="D617" s="36"/>
      <c r="E617" s="30"/>
      <c r="F617" s="30"/>
      <c r="G617" s="30"/>
      <c r="H617" s="30"/>
      <c r="I617" s="30"/>
      <c r="K617" s="39"/>
      <c r="L617" s="38"/>
    </row>
    <row r="618" spans="1:12" s="37" customFormat="1" ht="13.5" x14ac:dyDescent="0.25">
      <c r="A618" s="30"/>
      <c r="B618" s="30"/>
      <c r="C618" s="28"/>
      <c r="D618" s="36"/>
      <c r="E618" s="30"/>
      <c r="F618" s="30"/>
      <c r="G618" s="30"/>
      <c r="H618" s="30"/>
      <c r="I618" s="30"/>
      <c r="K618" s="39"/>
      <c r="L618" s="38"/>
    </row>
    <row r="619" spans="1:12" s="37" customFormat="1" ht="13.5" x14ac:dyDescent="0.25">
      <c r="A619" s="30"/>
      <c r="B619" s="30"/>
      <c r="C619" s="28"/>
      <c r="D619" s="36"/>
      <c r="E619" s="30"/>
      <c r="F619" s="30"/>
      <c r="G619" s="30"/>
      <c r="H619" s="30"/>
      <c r="I619" s="30"/>
      <c r="K619" s="39"/>
      <c r="L619" s="38"/>
    </row>
    <row r="620" spans="1:12" s="37" customFormat="1" ht="13.5" x14ac:dyDescent="0.25">
      <c r="A620" s="30"/>
      <c r="B620" s="30"/>
      <c r="C620" s="28"/>
      <c r="D620" s="36"/>
      <c r="E620" s="30"/>
      <c r="F620" s="30"/>
      <c r="G620" s="30"/>
      <c r="H620" s="30"/>
      <c r="I620" s="30"/>
      <c r="K620" s="39"/>
      <c r="L620" s="38"/>
    </row>
    <row r="621" spans="1:12" s="37" customFormat="1" ht="13.5" x14ac:dyDescent="0.25">
      <c r="A621" s="30"/>
      <c r="B621" s="30"/>
      <c r="C621" s="28"/>
      <c r="D621" s="36"/>
      <c r="E621" s="30"/>
      <c r="F621" s="30"/>
      <c r="G621" s="30"/>
      <c r="H621" s="30"/>
      <c r="I621" s="30"/>
      <c r="K621" s="39"/>
      <c r="L621" s="38"/>
    </row>
    <row r="622" spans="1:12" s="37" customFormat="1" ht="13.5" x14ac:dyDescent="0.25">
      <c r="A622" s="30"/>
      <c r="B622" s="30"/>
      <c r="C622" s="28"/>
      <c r="D622" s="36"/>
      <c r="E622" s="30"/>
      <c r="F622" s="30"/>
      <c r="G622" s="30"/>
      <c r="H622" s="30"/>
      <c r="I622" s="30"/>
      <c r="K622" s="39"/>
      <c r="L622" s="38"/>
    </row>
    <row r="623" spans="1:12" s="37" customFormat="1" ht="13.5" x14ac:dyDescent="0.25">
      <c r="A623" s="30"/>
      <c r="B623" s="30"/>
      <c r="C623" s="28"/>
      <c r="D623" s="36"/>
      <c r="E623" s="30"/>
      <c r="F623" s="30"/>
      <c r="G623" s="30"/>
      <c r="H623" s="30"/>
      <c r="I623" s="30"/>
      <c r="K623" s="39"/>
      <c r="L623" s="38"/>
    </row>
    <row r="624" spans="1:12" s="37" customFormat="1" ht="13.5" x14ac:dyDescent="0.25">
      <c r="A624" s="30"/>
      <c r="B624" s="30"/>
      <c r="C624" s="28"/>
      <c r="D624" s="36"/>
      <c r="E624" s="30"/>
      <c r="F624" s="30"/>
      <c r="G624" s="30"/>
      <c r="H624" s="30"/>
      <c r="I624" s="30"/>
      <c r="K624" s="39"/>
      <c r="L624" s="38"/>
    </row>
    <row r="625" spans="1:12" s="37" customFormat="1" ht="13.5" x14ac:dyDescent="0.25">
      <c r="A625" s="30"/>
      <c r="B625" s="30"/>
      <c r="C625" s="28"/>
      <c r="D625" s="36"/>
      <c r="E625" s="30"/>
      <c r="F625" s="30"/>
      <c r="G625" s="30"/>
      <c r="H625" s="30"/>
      <c r="I625" s="30"/>
      <c r="K625" s="39"/>
      <c r="L625" s="38"/>
    </row>
    <row r="626" spans="1:12" s="37" customFormat="1" ht="13.5" x14ac:dyDescent="0.25">
      <c r="A626" s="30"/>
      <c r="B626" s="30"/>
      <c r="C626" s="28"/>
      <c r="D626" s="36"/>
      <c r="E626" s="30"/>
      <c r="F626" s="30"/>
      <c r="G626" s="30"/>
      <c r="H626" s="30"/>
      <c r="I626" s="30"/>
      <c r="K626" s="39"/>
      <c r="L626" s="38"/>
    </row>
    <row r="627" spans="1:12" s="37" customFormat="1" ht="13.5" x14ac:dyDescent="0.25">
      <c r="A627" s="30"/>
      <c r="B627" s="30"/>
      <c r="C627" s="28"/>
      <c r="D627" s="36"/>
      <c r="E627" s="30"/>
      <c r="F627" s="30"/>
      <c r="G627" s="30"/>
      <c r="H627" s="30"/>
      <c r="I627" s="30"/>
      <c r="K627" s="39"/>
      <c r="L627" s="38"/>
    </row>
    <row r="628" spans="1:12" s="37" customFormat="1" ht="13.5" x14ac:dyDescent="0.25">
      <c r="A628" s="30"/>
      <c r="B628" s="30"/>
      <c r="C628" s="28"/>
      <c r="D628" s="36"/>
      <c r="E628" s="30"/>
      <c r="F628" s="30"/>
      <c r="G628" s="30"/>
      <c r="H628" s="30"/>
      <c r="I628" s="30"/>
      <c r="K628" s="39"/>
      <c r="L628" s="38"/>
    </row>
    <row r="629" spans="1:12" s="37" customFormat="1" ht="13.5" x14ac:dyDescent="0.25">
      <c r="A629" s="30"/>
      <c r="B629" s="30"/>
      <c r="C629" s="28"/>
      <c r="D629" s="36"/>
      <c r="E629" s="30"/>
      <c r="F629" s="30"/>
      <c r="G629" s="30"/>
      <c r="H629" s="30"/>
      <c r="I629" s="30"/>
      <c r="K629" s="39"/>
      <c r="L629" s="38"/>
    </row>
    <row r="630" spans="1:12" s="37" customFormat="1" ht="13.5" x14ac:dyDescent="0.25">
      <c r="A630" s="30"/>
      <c r="B630" s="30"/>
      <c r="C630" s="28"/>
      <c r="D630" s="36"/>
      <c r="E630" s="30"/>
      <c r="F630" s="30"/>
      <c r="G630" s="30"/>
      <c r="H630" s="30"/>
      <c r="I630" s="30"/>
      <c r="K630" s="39"/>
      <c r="L630" s="38"/>
    </row>
    <row r="631" spans="1:12" s="37" customFormat="1" ht="13.5" x14ac:dyDescent="0.25">
      <c r="A631" s="30"/>
      <c r="B631" s="30"/>
      <c r="C631" s="28"/>
      <c r="D631" s="36"/>
      <c r="E631" s="30"/>
      <c r="F631" s="30"/>
      <c r="G631" s="30"/>
      <c r="H631" s="30"/>
      <c r="I631" s="30"/>
      <c r="K631" s="39"/>
      <c r="L631" s="38"/>
    </row>
    <row r="632" spans="1:12" s="37" customFormat="1" ht="13.5" x14ac:dyDescent="0.25">
      <c r="A632" s="30"/>
      <c r="B632" s="30"/>
      <c r="C632" s="28"/>
      <c r="D632" s="36"/>
      <c r="E632" s="30"/>
      <c r="F632" s="30"/>
      <c r="G632" s="30"/>
      <c r="H632" s="30"/>
      <c r="I632" s="30"/>
      <c r="K632" s="39"/>
      <c r="L632" s="38"/>
    </row>
    <row r="633" spans="1:12" s="37" customFormat="1" ht="13.5" x14ac:dyDescent="0.25">
      <c r="A633" s="30"/>
      <c r="B633" s="30"/>
      <c r="C633" s="28"/>
      <c r="D633" s="36"/>
      <c r="E633" s="30"/>
      <c r="F633" s="30"/>
      <c r="G633" s="30"/>
      <c r="H633" s="30"/>
      <c r="I633" s="30"/>
      <c r="K633" s="39"/>
      <c r="L633" s="38"/>
    </row>
    <row r="634" spans="1:12" s="37" customFormat="1" ht="13.5" x14ac:dyDescent="0.25">
      <c r="A634" s="30"/>
      <c r="B634" s="30"/>
      <c r="C634" s="28"/>
      <c r="D634" s="36"/>
      <c r="E634" s="30"/>
      <c r="F634" s="30"/>
      <c r="G634" s="30"/>
      <c r="H634" s="30"/>
      <c r="I634" s="30"/>
      <c r="K634" s="39"/>
      <c r="L634" s="38"/>
    </row>
    <row r="635" spans="1:12" s="37" customFormat="1" ht="13.5" x14ac:dyDescent="0.25">
      <c r="A635" s="30"/>
      <c r="B635" s="30"/>
      <c r="C635" s="28"/>
      <c r="D635" s="36"/>
      <c r="E635" s="30"/>
      <c r="F635" s="30"/>
      <c r="G635" s="30"/>
      <c r="H635" s="30"/>
      <c r="I635" s="30"/>
      <c r="K635" s="39"/>
      <c r="L635" s="38"/>
    </row>
    <row r="636" spans="1:12" s="37" customFormat="1" ht="13.5" x14ac:dyDescent="0.25">
      <c r="A636" s="30"/>
      <c r="B636" s="30"/>
      <c r="C636" s="28"/>
      <c r="D636" s="36"/>
      <c r="E636" s="30"/>
      <c r="F636" s="30"/>
      <c r="G636" s="30"/>
      <c r="H636" s="30"/>
      <c r="I636" s="30"/>
      <c r="K636" s="39"/>
      <c r="L636" s="38"/>
    </row>
    <row r="637" spans="1:12" s="37" customFormat="1" ht="13.5" x14ac:dyDescent="0.25">
      <c r="A637" s="30"/>
      <c r="B637" s="30"/>
      <c r="C637" s="28"/>
      <c r="D637" s="36"/>
      <c r="E637" s="30"/>
      <c r="F637" s="30"/>
      <c r="G637" s="30"/>
      <c r="H637" s="30"/>
      <c r="I637" s="30"/>
      <c r="K637" s="39"/>
      <c r="L637" s="38"/>
    </row>
    <row r="638" spans="1:12" s="37" customFormat="1" ht="13.5" x14ac:dyDescent="0.25">
      <c r="A638" s="30"/>
      <c r="B638" s="30"/>
      <c r="C638" s="28"/>
      <c r="D638" s="36"/>
      <c r="E638" s="30"/>
      <c r="F638" s="30"/>
      <c r="G638" s="30"/>
      <c r="H638" s="30"/>
      <c r="I638" s="30"/>
      <c r="K638" s="39"/>
      <c r="L638" s="38"/>
    </row>
    <row r="639" spans="1:12" s="37" customFormat="1" ht="13.5" x14ac:dyDescent="0.25">
      <c r="A639" s="30"/>
      <c r="B639" s="30"/>
      <c r="C639" s="28"/>
      <c r="D639" s="36"/>
      <c r="E639" s="30"/>
      <c r="F639" s="30"/>
      <c r="G639" s="30"/>
      <c r="H639" s="30"/>
      <c r="I639" s="30"/>
      <c r="K639" s="39"/>
      <c r="L639" s="38"/>
    </row>
    <row r="640" spans="1:12" s="37" customFormat="1" ht="13.5" x14ac:dyDescent="0.25">
      <c r="A640" s="30"/>
      <c r="B640" s="30"/>
      <c r="C640" s="28"/>
      <c r="D640" s="36"/>
      <c r="E640" s="30"/>
      <c r="F640" s="30"/>
      <c r="G640" s="30"/>
      <c r="H640" s="30"/>
      <c r="I640" s="30"/>
      <c r="K640" s="39"/>
      <c r="L640" s="38"/>
    </row>
    <row r="641" spans="1:12" s="37" customFormat="1" ht="13.5" x14ac:dyDescent="0.25">
      <c r="A641" s="30"/>
      <c r="B641" s="30"/>
      <c r="C641" s="28"/>
      <c r="D641" s="36"/>
      <c r="E641" s="30"/>
      <c r="F641" s="30"/>
      <c r="G641" s="30"/>
      <c r="H641" s="30"/>
      <c r="I641" s="30"/>
      <c r="K641" s="39"/>
      <c r="L641" s="38"/>
    </row>
    <row r="642" spans="1:12" s="37" customFormat="1" ht="13.5" x14ac:dyDescent="0.25">
      <c r="A642" s="30"/>
      <c r="B642" s="30"/>
      <c r="C642" s="28"/>
      <c r="D642" s="36"/>
      <c r="E642" s="30"/>
      <c r="F642" s="30"/>
      <c r="G642" s="30"/>
      <c r="H642" s="30"/>
      <c r="I642" s="30"/>
      <c r="K642" s="39"/>
      <c r="L642" s="38"/>
    </row>
    <row r="643" spans="1:12" s="37" customFormat="1" ht="13.5" x14ac:dyDescent="0.25">
      <c r="A643" s="30"/>
      <c r="B643" s="30"/>
      <c r="C643" s="28"/>
      <c r="D643" s="36"/>
      <c r="E643" s="30"/>
      <c r="F643" s="30"/>
      <c r="G643" s="30"/>
      <c r="H643" s="30"/>
      <c r="I643" s="30"/>
      <c r="K643" s="39"/>
      <c r="L643" s="38"/>
    </row>
    <row r="644" spans="1:12" s="37" customFormat="1" ht="13.5" x14ac:dyDescent="0.25">
      <c r="A644" s="30"/>
      <c r="B644" s="30"/>
      <c r="C644" s="28"/>
      <c r="D644" s="36"/>
      <c r="E644" s="30"/>
      <c r="F644" s="30"/>
      <c r="G644" s="30"/>
      <c r="H644" s="30"/>
      <c r="I644" s="30"/>
      <c r="K644" s="39"/>
      <c r="L644" s="38"/>
    </row>
    <row r="645" spans="1:12" s="37" customFormat="1" ht="13.5" x14ac:dyDescent="0.25">
      <c r="A645" s="30"/>
      <c r="B645" s="30"/>
      <c r="C645" s="28"/>
      <c r="D645" s="36"/>
      <c r="E645" s="30"/>
      <c r="F645" s="30"/>
      <c r="G645" s="30"/>
      <c r="H645" s="30"/>
      <c r="I645" s="30"/>
      <c r="K645" s="39"/>
      <c r="L645" s="38"/>
    </row>
    <row r="646" spans="1:12" s="37" customFormat="1" ht="13.5" x14ac:dyDescent="0.25">
      <c r="A646" s="30"/>
      <c r="B646" s="30"/>
      <c r="C646" s="28"/>
      <c r="D646" s="36"/>
      <c r="E646" s="30"/>
      <c r="F646" s="30"/>
      <c r="G646" s="30"/>
      <c r="H646" s="30"/>
      <c r="I646" s="30"/>
      <c r="K646" s="39"/>
      <c r="L646" s="38"/>
    </row>
    <row r="647" spans="1:12" s="37" customFormat="1" ht="13.5" x14ac:dyDescent="0.25">
      <c r="A647" s="30"/>
      <c r="B647" s="30"/>
      <c r="C647" s="28"/>
      <c r="D647" s="36"/>
      <c r="E647" s="30"/>
      <c r="F647" s="30"/>
      <c r="G647" s="30"/>
      <c r="H647" s="30"/>
      <c r="I647" s="30"/>
      <c r="K647" s="39"/>
      <c r="L647" s="38"/>
    </row>
    <row r="648" spans="1:12" s="37" customFormat="1" ht="13.5" x14ac:dyDescent="0.25">
      <c r="A648" s="30"/>
      <c r="B648" s="30"/>
      <c r="C648" s="28"/>
      <c r="D648" s="36"/>
      <c r="E648" s="30"/>
      <c r="F648" s="30"/>
      <c r="G648" s="30"/>
      <c r="H648" s="30"/>
      <c r="I648" s="30"/>
      <c r="K648" s="39"/>
      <c r="L648" s="38"/>
    </row>
    <row r="649" spans="1:12" s="37" customFormat="1" ht="13.5" x14ac:dyDescent="0.25">
      <c r="A649" s="30"/>
      <c r="B649" s="30"/>
      <c r="C649" s="28"/>
      <c r="D649" s="36"/>
      <c r="E649" s="30"/>
      <c r="F649" s="30"/>
      <c r="G649" s="30"/>
      <c r="H649" s="30"/>
      <c r="I649" s="30"/>
      <c r="K649" s="39"/>
      <c r="L649" s="38"/>
    </row>
    <row r="650" spans="1:12" s="37" customFormat="1" ht="13.5" x14ac:dyDescent="0.25">
      <c r="A650" s="30"/>
      <c r="B650" s="30"/>
      <c r="C650" s="28"/>
      <c r="D650" s="36"/>
      <c r="E650" s="30"/>
      <c r="F650" s="30"/>
      <c r="G650" s="30"/>
      <c r="H650" s="30"/>
      <c r="I650" s="30"/>
      <c r="K650" s="39"/>
      <c r="L650" s="38"/>
    </row>
    <row r="651" spans="1:12" s="37" customFormat="1" ht="13.5" x14ac:dyDescent="0.25">
      <c r="A651" s="30"/>
      <c r="B651" s="30"/>
      <c r="C651" s="28"/>
      <c r="D651" s="36"/>
      <c r="E651" s="30"/>
      <c r="F651" s="30"/>
      <c r="G651" s="30"/>
      <c r="H651" s="30"/>
      <c r="I651" s="30"/>
      <c r="K651" s="39"/>
      <c r="L651" s="38"/>
    </row>
    <row r="652" spans="1:12" s="37" customFormat="1" ht="13.5" x14ac:dyDescent="0.25">
      <c r="A652" s="30"/>
      <c r="B652" s="30"/>
      <c r="C652" s="28"/>
      <c r="D652" s="36"/>
      <c r="E652" s="30"/>
      <c r="F652" s="30"/>
      <c r="G652" s="30"/>
      <c r="H652" s="30"/>
      <c r="I652" s="30"/>
      <c r="K652" s="39"/>
      <c r="L652" s="38"/>
    </row>
    <row r="653" spans="1:12" s="37" customFormat="1" ht="13.5" x14ac:dyDescent="0.25">
      <c r="A653" s="30"/>
      <c r="B653" s="30"/>
      <c r="C653" s="28"/>
      <c r="D653" s="36"/>
      <c r="E653" s="30"/>
      <c r="F653" s="30"/>
      <c r="G653" s="30"/>
      <c r="H653" s="30"/>
      <c r="I653" s="30"/>
      <c r="K653" s="39"/>
      <c r="L653" s="38"/>
    </row>
    <row r="654" spans="1:12" s="37" customFormat="1" ht="13.5" x14ac:dyDescent="0.25">
      <c r="A654" s="30"/>
      <c r="B654" s="30"/>
      <c r="C654" s="28"/>
      <c r="D654" s="36"/>
      <c r="E654" s="30"/>
      <c r="F654" s="30"/>
      <c r="G654" s="30"/>
      <c r="H654" s="30"/>
      <c r="I654" s="30"/>
      <c r="K654" s="39"/>
      <c r="L654" s="38"/>
    </row>
    <row r="655" spans="1:12" s="37" customFormat="1" ht="13.5" x14ac:dyDescent="0.25">
      <c r="A655" s="30"/>
      <c r="B655" s="30"/>
      <c r="C655" s="28"/>
      <c r="D655" s="36"/>
      <c r="E655" s="30"/>
      <c r="F655" s="30"/>
      <c r="G655" s="30"/>
      <c r="H655" s="30"/>
      <c r="I655" s="30"/>
      <c r="K655" s="39"/>
      <c r="L655" s="38"/>
    </row>
    <row r="656" spans="1:12" s="37" customFormat="1" ht="13.5" x14ac:dyDescent="0.25">
      <c r="A656" s="30"/>
      <c r="B656" s="30"/>
      <c r="C656" s="28"/>
      <c r="D656" s="36"/>
      <c r="E656" s="30"/>
      <c r="F656" s="30"/>
      <c r="G656" s="30"/>
      <c r="H656" s="30"/>
      <c r="I656" s="30"/>
      <c r="K656" s="39"/>
      <c r="L656" s="38"/>
    </row>
    <row r="657" spans="1:12" s="37" customFormat="1" ht="13.5" x14ac:dyDescent="0.25">
      <c r="A657" s="30"/>
      <c r="B657" s="30"/>
      <c r="C657" s="28"/>
      <c r="D657" s="36"/>
      <c r="E657" s="30"/>
      <c r="F657" s="30"/>
      <c r="G657" s="30"/>
      <c r="H657" s="30"/>
      <c r="I657" s="30"/>
      <c r="K657" s="39"/>
      <c r="L657" s="38"/>
    </row>
    <row r="658" spans="1:12" s="37" customFormat="1" ht="13.5" x14ac:dyDescent="0.25">
      <c r="A658" s="30"/>
      <c r="B658" s="30"/>
      <c r="C658" s="28"/>
      <c r="D658" s="36"/>
      <c r="E658" s="30"/>
      <c r="F658" s="30"/>
      <c r="G658" s="30"/>
      <c r="H658" s="30"/>
      <c r="I658" s="30"/>
      <c r="K658" s="39"/>
      <c r="L658" s="38"/>
    </row>
    <row r="659" spans="1:12" s="37" customFormat="1" ht="13.5" x14ac:dyDescent="0.25">
      <c r="A659" s="30"/>
      <c r="B659" s="30"/>
      <c r="C659" s="28"/>
      <c r="D659" s="36"/>
      <c r="E659" s="30"/>
      <c r="F659" s="30"/>
      <c r="G659" s="30"/>
      <c r="H659" s="30"/>
      <c r="I659" s="30"/>
      <c r="K659" s="39"/>
      <c r="L659" s="38"/>
    </row>
    <row r="660" spans="1:12" s="37" customFormat="1" ht="13.5" x14ac:dyDescent="0.25">
      <c r="A660" s="30"/>
      <c r="B660" s="30"/>
      <c r="C660" s="28"/>
      <c r="D660" s="36"/>
      <c r="E660" s="30"/>
      <c r="F660" s="30"/>
      <c r="G660" s="30"/>
      <c r="H660" s="30"/>
      <c r="I660" s="30"/>
      <c r="K660" s="39"/>
      <c r="L660" s="38"/>
    </row>
    <row r="661" spans="1:12" s="37" customFormat="1" ht="13.5" x14ac:dyDescent="0.25">
      <c r="A661" s="30"/>
      <c r="B661" s="30"/>
      <c r="C661" s="28"/>
      <c r="D661" s="36"/>
      <c r="E661" s="30"/>
      <c r="F661" s="30"/>
      <c r="G661" s="30"/>
      <c r="H661" s="30"/>
      <c r="I661" s="30"/>
      <c r="K661" s="39"/>
      <c r="L661" s="38"/>
    </row>
    <row r="662" spans="1:12" s="37" customFormat="1" ht="13.5" x14ac:dyDescent="0.25">
      <c r="A662" s="30"/>
      <c r="B662" s="30"/>
      <c r="C662" s="28"/>
      <c r="D662" s="36"/>
      <c r="E662" s="30"/>
      <c r="F662" s="30"/>
      <c r="G662" s="30"/>
      <c r="H662" s="30"/>
      <c r="I662" s="30"/>
      <c r="K662" s="39"/>
      <c r="L662" s="38"/>
    </row>
    <row r="663" spans="1:12" s="37" customFormat="1" ht="13.5" x14ac:dyDescent="0.25">
      <c r="A663" s="30"/>
      <c r="B663" s="30"/>
      <c r="C663" s="28"/>
      <c r="D663" s="36"/>
      <c r="E663" s="30"/>
      <c r="F663" s="30"/>
      <c r="G663" s="30"/>
      <c r="H663" s="30"/>
      <c r="I663" s="30"/>
      <c r="K663" s="39"/>
      <c r="L663" s="38"/>
    </row>
    <row r="664" spans="1:12" s="37" customFormat="1" ht="13.5" x14ac:dyDescent="0.25">
      <c r="A664" s="30"/>
      <c r="B664" s="30"/>
      <c r="C664" s="28"/>
      <c r="D664" s="36"/>
      <c r="E664" s="30"/>
      <c r="F664" s="30"/>
      <c r="G664" s="30"/>
      <c r="H664" s="30"/>
      <c r="I664" s="30"/>
      <c r="K664" s="39"/>
      <c r="L664" s="38"/>
    </row>
    <row r="665" spans="1:12" s="37" customFormat="1" ht="13.5" x14ac:dyDescent="0.25">
      <c r="A665" s="30"/>
      <c r="B665" s="30"/>
      <c r="C665" s="28"/>
      <c r="D665" s="36"/>
      <c r="E665" s="30"/>
      <c r="F665" s="30"/>
      <c r="G665" s="30"/>
      <c r="H665" s="30"/>
      <c r="I665" s="30"/>
      <c r="K665" s="39"/>
      <c r="L665" s="38"/>
    </row>
    <row r="666" spans="1:12" s="37" customFormat="1" ht="13.5" x14ac:dyDescent="0.25">
      <c r="A666" s="30"/>
      <c r="B666" s="30"/>
      <c r="C666" s="28"/>
      <c r="D666" s="36"/>
      <c r="E666" s="30"/>
      <c r="F666" s="30"/>
      <c r="G666" s="30"/>
      <c r="H666" s="30"/>
      <c r="I666" s="30"/>
      <c r="K666" s="39"/>
      <c r="L666" s="38"/>
    </row>
    <row r="667" spans="1:12" s="37" customFormat="1" ht="13.5" x14ac:dyDescent="0.25">
      <c r="A667" s="30"/>
      <c r="B667" s="30"/>
      <c r="C667" s="28"/>
      <c r="D667" s="36"/>
      <c r="E667" s="30"/>
      <c r="F667" s="30"/>
      <c r="G667" s="30"/>
      <c r="H667" s="30"/>
      <c r="I667" s="30"/>
      <c r="K667" s="39"/>
      <c r="L667" s="38"/>
    </row>
    <row r="668" spans="1:12" s="37" customFormat="1" ht="13.5" x14ac:dyDescent="0.25">
      <c r="A668" s="30"/>
      <c r="B668" s="30"/>
      <c r="C668" s="28"/>
      <c r="D668" s="36"/>
      <c r="E668" s="30"/>
      <c r="F668" s="30"/>
      <c r="G668" s="30"/>
      <c r="H668" s="30"/>
      <c r="I668" s="30"/>
      <c r="K668" s="39"/>
      <c r="L668" s="38"/>
    </row>
    <row r="669" spans="1:12" s="37" customFormat="1" ht="13.5" x14ac:dyDescent="0.25">
      <c r="A669" s="30"/>
      <c r="B669" s="30"/>
      <c r="C669" s="28"/>
      <c r="D669" s="36"/>
      <c r="E669" s="30"/>
      <c r="F669" s="30"/>
      <c r="G669" s="30"/>
      <c r="H669" s="30"/>
      <c r="I669" s="30"/>
      <c r="K669" s="39"/>
      <c r="L669" s="38"/>
    </row>
    <row r="670" spans="1:12" s="37" customFormat="1" ht="13.5" x14ac:dyDescent="0.25">
      <c r="A670" s="30"/>
      <c r="B670" s="30"/>
      <c r="C670" s="28"/>
      <c r="D670" s="36"/>
      <c r="E670" s="30"/>
      <c r="F670" s="30"/>
      <c r="G670" s="30"/>
      <c r="H670" s="30"/>
      <c r="I670" s="30"/>
      <c r="K670" s="39"/>
      <c r="L670" s="38"/>
    </row>
    <row r="671" spans="1:12" s="37" customFormat="1" ht="13.5" x14ac:dyDescent="0.25">
      <c r="A671" s="30"/>
      <c r="B671" s="30"/>
      <c r="C671" s="28"/>
      <c r="D671" s="36"/>
      <c r="E671" s="30"/>
      <c r="F671" s="30"/>
      <c r="G671" s="30"/>
      <c r="H671" s="30"/>
      <c r="I671" s="30"/>
      <c r="K671" s="39"/>
      <c r="L671" s="38"/>
    </row>
    <row r="672" spans="1:12" s="37" customFormat="1" ht="13.5" x14ac:dyDescent="0.25">
      <c r="A672" s="30"/>
      <c r="B672" s="30"/>
      <c r="C672" s="28"/>
      <c r="D672" s="36"/>
      <c r="E672" s="30"/>
      <c r="F672" s="30"/>
      <c r="G672" s="30"/>
      <c r="H672" s="30"/>
      <c r="I672" s="30"/>
      <c r="K672" s="39"/>
      <c r="L672" s="38"/>
    </row>
    <row r="673" spans="1:12" s="37" customFormat="1" ht="13.5" x14ac:dyDescent="0.25">
      <c r="A673" s="30"/>
      <c r="B673" s="30"/>
      <c r="C673" s="28"/>
      <c r="D673" s="36"/>
      <c r="E673" s="30"/>
      <c r="F673" s="30"/>
      <c r="G673" s="30"/>
      <c r="H673" s="30"/>
      <c r="I673" s="30"/>
      <c r="K673" s="39"/>
      <c r="L673" s="38"/>
    </row>
    <row r="674" spans="1:12" s="37" customFormat="1" ht="13.5" x14ac:dyDescent="0.25">
      <c r="A674" s="30"/>
      <c r="B674" s="30"/>
      <c r="C674" s="28"/>
      <c r="D674" s="36"/>
      <c r="E674" s="30"/>
      <c r="F674" s="30"/>
      <c r="G674" s="30"/>
      <c r="H674" s="30"/>
      <c r="I674" s="30"/>
      <c r="K674" s="39"/>
      <c r="L674" s="38"/>
    </row>
    <row r="675" spans="1:12" s="37" customFormat="1" ht="13.5" x14ac:dyDescent="0.25">
      <c r="A675" s="30"/>
      <c r="B675" s="30"/>
      <c r="C675" s="28"/>
      <c r="D675" s="36"/>
      <c r="E675" s="30"/>
      <c r="F675" s="30"/>
      <c r="G675" s="30"/>
      <c r="H675" s="30"/>
      <c r="I675" s="30"/>
      <c r="K675" s="39"/>
      <c r="L675" s="38"/>
    </row>
    <row r="676" spans="1:12" s="37" customFormat="1" ht="13.5" x14ac:dyDescent="0.25">
      <c r="A676" s="30"/>
      <c r="B676" s="30"/>
      <c r="C676" s="28"/>
      <c r="D676" s="36"/>
      <c r="E676" s="30"/>
      <c r="F676" s="30"/>
      <c r="G676" s="30"/>
      <c r="H676" s="30"/>
      <c r="I676" s="30"/>
      <c r="K676" s="39"/>
      <c r="L676" s="38"/>
    </row>
    <row r="677" spans="1:12" s="37" customFormat="1" ht="13.5" x14ac:dyDescent="0.25">
      <c r="A677" s="30"/>
      <c r="B677" s="30"/>
      <c r="C677" s="28"/>
      <c r="D677" s="36"/>
      <c r="E677" s="30"/>
      <c r="F677" s="30"/>
      <c r="G677" s="30"/>
      <c r="H677" s="30"/>
      <c r="I677" s="30"/>
      <c r="K677" s="39"/>
      <c r="L677" s="38"/>
    </row>
    <row r="678" spans="1:12" s="37" customFormat="1" ht="13.5" x14ac:dyDescent="0.25">
      <c r="A678" s="30"/>
      <c r="B678" s="30"/>
      <c r="C678" s="28"/>
      <c r="D678" s="36"/>
      <c r="E678" s="30"/>
      <c r="F678" s="30"/>
      <c r="G678" s="30"/>
      <c r="H678" s="30"/>
      <c r="I678" s="30"/>
      <c r="K678" s="39"/>
      <c r="L678" s="38"/>
    </row>
    <row r="679" spans="1:12" s="37" customFormat="1" ht="13.5" x14ac:dyDescent="0.25">
      <c r="A679" s="30"/>
      <c r="B679" s="30"/>
      <c r="C679" s="28"/>
      <c r="D679" s="36"/>
      <c r="E679" s="30"/>
      <c r="F679" s="30"/>
      <c r="G679" s="30"/>
      <c r="H679" s="30"/>
      <c r="I679" s="30"/>
      <c r="K679" s="39"/>
      <c r="L679" s="38"/>
    </row>
    <row r="680" spans="1:12" s="37" customFormat="1" ht="13.5" x14ac:dyDescent="0.25">
      <c r="A680" s="30"/>
      <c r="B680" s="30"/>
      <c r="C680" s="28"/>
      <c r="D680" s="36"/>
      <c r="E680" s="30"/>
      <c r="F680" s="30"/>
      <c r="G680" s="30"/>
      <c r="H680" s="30"/>
      <c r="I680" s="30"/>
      <c r="K680" s="39"/>
      <c r="L680" s="38"/>
    </row>
    <row r="681" spans="1:12" s="37" customFormat="1" ht="13.5" x14ac:dyDescent="0.25">
      <c r="A681" s="30"/>
      <c r="B681" s="30"/>
      <c r="C681" s="28"/>
      <c r="D681" s="36"/>
      <c r="E681" s="30"/>
      <c r="F681" s="30"/>
      <c r="G681" s="30"/>
      <c r="H681" s="30"/>
      <c r="I681" s="30"/>
      <c r="K681" s="39"/>
      <c r="L681" s="38"/>
    </row>
    <row r="682" spans="1:12" s="37" customFormat="1" ht="13.5" x14ac:dyDescent="0.25">
      <c r="A682" s="30"/>
      <c r="B682" s="30"/>
      <c r="C682" s="28"/>
      <c r="D682" s="36"/>
      <c r="E682" s="30"/>
      <c r="F682" s="30"/>
      <c r="G682" s="30"/>
      <c r="H682" s="30"/>
      <c r="I682" s="30"/>
      <c r="K682" s="39"/>
      <c r="L682" s="38"/>
    </row>
    <row r="683" spans="1:12" s="37" customFormat="1" ht="13.5" x14ac:dyDescent="0.25">
      <c r="A683" s="30"/>
      <c r="B683" s="30"/>
      <c r="C683" s="28"/>
      <c r="D683" s="36"/>
      <c r="E683" s="30"/>
      <c r="F683" s="30"/>
      <c r="G683" s="30"/>
      <c r="H683" s="30"/>
      <c r="I683" s="30"/>
      <c r="K683" s="39"/>
      <c r="L683" s="38"/>
    </row>
    <row r="684" spans="1:12" s="37" customFormat="1" ht="13.5" x14ac:dyDescent="0.25">
      <c r="A684" s="30"/>
      <c r="B684" s="30"/>
      <c r="C684" s="28"/>
      <c r="D684" s="36"/>
      <c r="E684" s="30"/>
      <c r="F684" s="30"/>
      <c r="G684" s="30"/>
      <c r="H684" s="30"/>
      <c r="I684" s="30"/>
      <c r="K684" s="39"/>
      <c r="L684" s="38"/>
    </row>
    <row r="685" spans="1:12" s="37" customFormat="1" ht="13.5" x14ac:dyDescent="0.25">
      <c r="A685" s="30"/>
      <c r="B685" s="30"/>
      <c r="C685" s="28"/>
      <c r="D685" s="36"/>
      <c r="E685" s="30"/>
      <c r="F685" s="30"/>
      <c r="G685" s="30"/>
      <c r="H685" s="30"/>
      <c r="I685" s="30"/>
      <c r="K685" s="39"/>
      <c r="L685" s="38"/>
    </row>
    <row r="686" spans="1:12" s="37" customFormat="1" ht="13.5" x14ac:dyDescent="0.25">
      <c r="A686" s="30"/>
      <c r="B686" s="30"/>
      <c r="C686" s="28"/>
      <c r="D686" s="36"/>
      <c r="E686" s="30"/>
      <c r="F686" s="30"/>
      <c r="G686" s="30"/>
      <c r="H686" s="30"/>
      <c r="I686" s="30"/>
      <c r="K686" s="39"/>
      <c r="L686" s="38"/>
    </row>
    <row r="687" spans="1:12" s="37" customFormat="1" ht="13.5" x14ac:dyDescent="0.25">
      <c r="A687" s="30"/>
      <c r="B687" s="30"/>
      <c r="C687" s="28"/>
      <c r="D687" s="36"/>
      <c r="E687" s="30"/>
      <c r="F687" s="30"/>
      <c r="G687" s="30"/>
      <c r="H687" s="30"/>
      <c r="I687" s="30"/>
      <c r="K687" s="39"/>
      <c r="L687" s="38"/>
    </row>
    <row r="688" spans="1:12" s="37" customFormat="1" ht="13.5" x14ac:dyDescent="0.25">
      <c r="A688" s="30"/>
      <c r="B688" s="30"/>
      <c r="C688" s="28"/>
      <c r="D688" s="36"/>
      <c r="E688" s="30"/>
      <c r="F688" s="30"/>
      <c r="G688" s="30"/>
      <c r="H688" s="30"/>
      <c r="I688" s="30"/>
      <c r="K688" s="39"/>
      <c r="L688" s="38"/>
    </row>
    <row r="689" spans="1:12" s="37" customFormat="1" ht="13.5" x14ac:dyDescent="0.25">
      <c r="A689" s="30"/>
      <c r="B689" s="30"/>
      <c r="C689" s="28"/>
      <c r="D689" s="36"/>
      <c r="E689" s="30"/>
      <c r="F689" s="30"/>
      <c r="G689" s="30"/>
      <c r="H689" s="30"/>
      <c r="I689" s="30"/>
      <c r="K689" s="39"/>
      <c r="L689" s="38"/>
    </row>
    <row r="690" spans="1:12" s="37" customFormat="1" ht="13.5" x14ac:dyDescent="0.25">
      <c r="A690" s="30"/>
      <c r="B690" s="30"/>
      <c r="C690" s="28"/>
      <c r="D690" s="36"/>
      <c r="E690" s="30"/>
      <c r="F690" s="30"/>
      <c r="G690" s="30"/>
      <c r="H690" s="30"/>
      <c r="I690" s="30"/>
      <c r="K690" s="39"/>
      <c r="L690" s="38"/>
    </row>
    <row r="691" spans="1:12" s="37" customFormat="1" ht="13.5" x14ac:dyDescent="0.25">
      <c r="A691" s="30"/>
      <c r="B691" s="30"/>
      <c r="C691" s="28"/>
      <c r="D691" s="36"/>
      <c r="E691" s="30"/>
      <c r="F691" s="30"/>
      <c r="G691" s="30"/>
      <c r="H691" s="30"/>
      <c r="I691" s="30"/>
      <c r="K691" s="39"/>
      <c r="L691" s="38"/>
    </row>
    <row r="692" spans="1:12" s="37" customFormat="1" ht="13.5" x14ac:dyDescent="0.25">
      <c r="A692" s="30"/>
      <c r="B692" s="30"/>
      <c r="C692" s="28"/>
      <c r="D692" s="36"/>
      <c r="E692" s="30"/>
      <c r="F692" s="30"/>
      <c r="G692" s="30"/>
      <c r="H692" s="30"/>
      <c r="I692" s="30"/>
      <c r="K692" s="39"/>
      <c r="L692" s="38"/>
    </row>
    <row r="693" spans="1:12" s="37" customFormat="1" ht="13.5" x14ac:dyDescent="0.25">
      <c r="A693" s="30"/>
      <c r="B693" s="30"/>
      <c r="C693" s="28"/>
      <c r="D693" s="36"/>
      <c r="E693" s="30"/>
      <c r="F693" s="30"/>
      <c r="G693" s="30"/>
      <c r="H693" s="30"/>
      <c r="I693" s="30"/>
      <c r="K693" s="39"/>
      <c r="L693" s="38"/>
    </row>
    <row r="694" spans="1:12" s="37" customFormat="1" ht="13.5" x14ac:dyDescent="0.25">
      <c r="A694" s="30"/>
      <c r="B694" s="30"/>
      <c r="C694" s="28"/>
      <c r="D694" s="36"/>
      <c r="E694" s="30"/>
      <c r="F694" s="30"/>
      <c r="G694" s="30"/>
      <c r="H694" s="30"/>
      <c r="I694" s="30"/>
      <c r="K694" s="39"/>
      <c r="L694" s="38"/>
    </row>
    <row r="695" spans="1:12" s="37" customFormat="1" ht="13.5" x14ac:dyDescent="0.25">
      <c r="A695" s="30"/>
      <c r="B695" s="30"/>
      <c r="C695" s="28"/>
      <c r="D695" s="36"/>
      <c r="E695" s="30"/>
      <c r="F695" s="30"/>
      <c r="G695" s="30"/>
      <c r="H695" s="30"/>
      <c r="I695" s="30"/>
      <c r="K695" s="39"/>
      <c r="L695" s="38"/>
    </row>
    <row r="696" spans="1:12" s="37" customFormat="1" ht="13.5" x14ac:dyDescent="0.25">
      <c r="A696" s="30"/>
      <c r="B696" s="30"/>
      <c r="C696" s="28"/>
      <c r="D696" s="36"/>
      <c r="E696" s="30"/>
      <c r="F696" s="30"/>
      <c r="G696" s="30"/>
      <c r="H696" s="30"/>
      <c r="I696" s="30"/>
      <c r="K696" s="39"/>
      <c r="L696" s="38"/>
    </row>
    <row r="697" spans="1:12" s="37" customFormat="1" ht="13.5" x14ac:dyDescent="0.25">
      <c r="A697" s="30"/>
      <c r="B697" s="30"/>
      <c r="C697" s="28"/>
      <c r="D697" s="36"/>
      <c r="E697" s="30"/>
      <c r="F697" s="30"/>
      <c r="G697" s="30"/>
      <c r="H697" s="30"/>
      <c r="I697" s="30"/>
      <c r="K697" s="39"/>
      <c r="L697" s="38"/>
    </row>
    <row r="698" spans="1:12" s="37" customFormat="1" ht="13.5" x14ac:dyDescent="0.25">
      <c r="A698" s="30"/>
      <c r="B698" s="30"/>
      <c r="C698" s="28"/>
      <c r="D698" s="36"/>
      <c r="E698" s="30"/>
      <c r="F698" s="30"/>
      <c r="G698" s="30"/>
      <c r="H698" s="30"/>
      <c r="I698" s="30"/>
      <c r="K698" s="39"/>
      <c r="L698" s="38"/>
    </row>
    <row r="699" spans="1:12" s="37" customFormat="1" ht="13.5" x14ac:dyDescent="0.25">
      <c r="A699" s="30"/>
      <c r="B699" s="30"/>
      <c r="C699" s="28"/>
      <c r="D699" s="36"/>
      <c r="E699" s="30"/>
      <c r="F699" s="30"/>
      <c r="G699" s="30"/>
      <c r="H699" s="30"/>
      <c r="I699" s="30"/>
      <c r="K699" s="39"/>
      <c r="L699" s="38"/>
    </row>
    <row r="700" spans="1:12" s="37" customFormat="1" ht="13.5" x14ac:dyDescent="0.25">
      <c r="A700" s="30"/>
      <c r="B700" s="30"/>
      <c r="C700" s="28"/>
      <c r="D700" s="36"/>
      <c r="E700" s="30"/>
      <c r="F700" s="30"/>
      <c r="G700" s="30"/>
      <c r="H700" s="30"/>
      <c r="I700" s="30"/>
      <c r="K700" s="39"/>
      <c r="L700" s="38"/>
    </row>
    <row r="701" spans="1:12" s="37" customFormat="1" ht="13.5" x14ac:dyDescent="0.25">
      <c r="A701" s="30"/>
      <c r="B701" s="30"/>
      <c r="C701" s="28"/>
      <c r="D701" s="36"/>
      <c r="E701" s="30"/>
      <c r="F701" s="30"/>
      <c r="G701" s="30"/>
      <c r="H701" s="30"/>
      <c r="I701" s="30"/>
      <c r="K701" s="39"/>
      <c r="L701" s="38"/>
    </row>
    <row r="702" spans="1:12" s="37" customFormat="1" ht="13.5" x14ac:dyDescent="0.25">
      <c r="A702" s="30"/>
      <c r="B702" s="30"/>
      <c r="C702" s="28"/>
      <c r="D702" s="36"/>
      <c r="E702" s="30"/>
      <c r="F702" s="30"/>
      <c r="G702" s="30"/>
      <c r="H702" s="30"/>
      <c r="I702" s="30"/>
      <c r="K702" s="39"/>
      <c r="L702" s="38"/>
    </row>
    <row r="703" spans="1:12" s="37" customFormat="1" ht="13.5" x14ac:dyDescent="0.25">
      <c r="A703" s="30"/>
      <c r="B703" s="30"/>
      <c r="C703" s="28"/>
      <c r="D703" s="36"/>
      <c r="E703" s="30"/>
      <c r="F703" s="30"/>
      <c r="G703" s="30"/>
      <c r="H703" s="30"/>
      <c r="I703" s="30"/>
      <c r="K703" s="39"/>
      <c r="L703" s="38"/>
    </row>
    <row r="704" spans="1:12" s="37" customFormat="1" ht="13.5" x14ac:dyDescent="0.25">
      <c r="A704" s="30"/>
      <c r="B704" s="30"/>
      <c r="C704" s="28"/>
      <c r="D704" s="36"/>
      <c r="E704" s="30"/>
      <c r="F704" s="30"/>
      <c r="G704" s="30"/>
      <c r="H704" s="30"/>
      <c r="I704" s="30"/>
      <c r="K704" s="39"/>
      <c r="L704" s="38"/>
    </row>
    <row r="705" spans="1:12" s="37" customFormat="1" ht="13.5" x14ac:dyDescent="0.25">
      <c r="A705" s="30"/>
      <c r="B705" s="30"/>
      <c r="C705" s="28"/>
      <c r="D705" s="36"/>
      <c r="E705" s="30"/>
      <c r="F705" s="30"/>
      <c r="G705" s="30"/>
      <c r="H705" s="30"/>
      <c r="I705" s="30"/>
      <c r="K705" s="39"/>
      <c r="L705" s="38"/>
    </row>
    <row r="706" spans="1:12" s="37" customFormat="1" ht="13.5" x14ac:dyDescent="0.25">
      <c r="A706" s="30"/>
      <c r="B706" s="30"/>
      <c r="C706" s="28"/>
      <c r="D706" s="36"/>
      <c r="E706" s="30"/>
      <c r="F706" s="30"/>
      <c r="G706" s="30"/>
      <c r="H706" s="30"/>
      <c r="I706" s="30"/>
      <c r="K706" s="39"/>
      <c r="L706" s="38"/>
    </row>
    <row r="707" spans="1:12" s="37" customFormat="1" ht="13.5" x14ac:dyDescent="0.25">
      <c r="A707" s="30"/>
      <c r="B707" s="30"/>
      <c r="C707" s="28"/>
      <c r="D707" s="36"/>
      <c r="E707" s="30"/>
      <c r="F707" s="30"/>
      <c r="G707" s="30"/>
      <c r="H707" s="30"/>
      <c r="I707" s="30"/>
      <c r="K707" s="39"/>
      <c r="L707" s="38"/>
    </row>
    <row r="708" spans="1:12" s="37" customFormat="1" ht="13.5" x14ac:dyDescent="0.25">
      <c r="A708" s="30"/>
      <c r="B708" s="30"/>
      <c r="C708" s="28"/>
      <c r="D708" s="36"/>
      <c r="E708" s="30"/>
      <c r="F708" s="30"/>
      <c r="G708" s="30"/>
      <c r="H708" s="30"/>
      <c r="I708" s="30"/>
      <c r="K708" s="39"/>
      <c r="L708" s="38"/>
    </row>
    <row r="709" spans="1:12" s="37" customFormat="1" ht="13.5" x14ac:dyDescent="0.25">
      <c r="A709" s="30"/>
      <c r="B709" s="30"/>
      <c r="C709" s="28"/>
      <c r="D709" s="36"/>
      <c r="E709" s="30"/>
      <c r="F709" s="30"/>
      <c r="G709" s="30"/>
      <c r="H709" s="30"/>
      <c r="I709" s="30"/>
      <c r="K709" s="39"/>
      <c r="L709" s="38"/>
    </row>
    <row r="710" spans="1:12" s="37" customFormat="1" ht="13.5" x14ac:dyDescent="0.25">
      <c r="A710" s="30"/>
      <c r="B710" s="30"/>
      <c r="C710" s="28"/>
      <c r="D710" s="36"/>
      <c r="E710" s="30"/>
      <c r="F710" s="30"/>
      <c r="G710" s="30"/>
      <c r="H710" s="30"/>
      <c r="I710" s="30"/>
      <c r="K710" s="39"/>
      <c r="L710" s="38"/>
    </row>
    <row r="711" spans="1:12" s="37" customFormat="1" ht="13.5" x14ac:dyDescent="0.25">
      <c r="A711" s="30"/>
      <c r="B711" s="30"/>
      <c r="C711" s="28"/>
      <c r="D711" s="36"/>
      <c r="E711" s="30"/>
      <c r="F711" s="30"/>
      <c r="G711" s="30"/>
      <c r="H711" s="30"/>
      <c r="I711" s="30"/>
      <c r="K711" s="39"/>
      <c r="L711" s="38"/>
    </row>
    <row r="712" spans="1:12" s="37" customFormat="1" ht="13.5" x14ac:dyDescent="0.25">
      <c r="A712" s="30"/>
      <c r="B712" s="30"/>
      <c r="C712" s="28"/>
      <c r="D712" s="36"/>
      <c r="E712" s="30"/>
      <c r="F712" s="30"/>
      <c r="G712" s="30"/>
      <c r="H712" s="30"/>
      <c r="I712" s="30"/>
      <c r="K712" s="39"/>
      <c r="L712" s="38"/>
    </row>
    <row r="713" spans="1:12" s="37" customFormat="1" ht="13.5" x14ac:dyDescent="0.25">
      <c r="A713" s="30"/>
      <c r="B713" s="30"/>
      <c r="C713" s="28"/>
      <c r="D713" s="36"/>
      <c r="E713" s="30"/>
      <c r="F713" s="30"/>
      <c r="G713" s="30"/>
      <c r="H713" s="30"/>
      <c r="I713" s="30"/>
      <c r="K713" s="39"/>
      <c r="L713" s="38"/>
    </row>
    <row r="714" spans="1:12" s="37" customFormat="1" ht="13.5" x14ac:dyDescent="0.25">
      <c r="A714" s="30"/>
      <c r="B714" s="30"/>
      <c r="C714" s="28"/>
      <c r="D714" s="36"/>
      <c r="E714" s="30"/>
      <c r="F714" s="30"/>
      <c r="G714" s="30"/>
      <c r="H714" s="30"/>
      <c r="I714" s="30"/>
      <c r="K714" s="39"/>
      <c r="L714" s="38"/>
    </row>
    <row r="715" spans="1:12" s="37" customFormat="1" ht="13.5" x14ac:dyDescent="0.25">
      <c r="A715" s="30"/>
      <c r="B715" s="30"/>
      <c r="C715" s="28"/>
      <c r="D715" s="36"/>
      <c r="E715" s="30"/>
      <c r="F715" s="30"/>
      <c r="G715" s="30"/>
      <c r="H715" s="30"/>
      <c r="I715" s="30"/>
      <c r="K715" s="39"/>
      <c r="L715" s="38"/>
    </row>
    <row r="716" spans="1:12" s="37" customFormat="1" ht="13.5" x14ac:dyDescent="0.25">
      <c r="A716" s="30"/>
      <c r="B716" s="30"/>
      <c r="C716" s="28"/>
      <c r="D716" s="36"/>
      <c r="E716" s="30"/>
      <c r="F716" s="30"/>
      <c r="G716" s="30"/>
      <c r="H716" s="30"/>
      <c r="I716" s="30"/>
      <c r="K716" s="39"/>
      <c r="L716" s="38"/>
    </row>
    <row r="717" spans="1:12" s="37" customFormat="1" ht="13.5" x14ac:dyDescent="0.25">
      <c r="A717" s="30"/>
      <c r="B717" s="30"/>
      <c r="C717" s="28"/>
      <c r="D717" s="36"/>
      <c r="E717" s="30"/>
      <c r="F717" s="30"/>
      <c r="G717" s="30"/>
      <c r="H717" s="30"/>
      <c r="I717" s="30"/>
      <c r="K717" s="39"/>
      <c r="L717" s="38"/>
    </row>
    <row r="718" spans="1:12" s="37" customFormat="1" ht="13.5" x14ac:dyDescent="0.25">
      <c r="A718" s="30"/>
      <c r="B718" s="30"/>
      <c r="C718" s="28"/>
      <c r="D718" s="36"/>
      <c r="E718" s="30"/>
      <c r="F718" s="30"/>
      <c r="G718" s="30"/>
      <c r="H718" s="30"/>
      <c r="I718" s="30"/>
      <c r="K718" s="39"/>
      <c r="L718" s="38"/>
    </row>
    <row r="719" spans="1:12" s="37" customFormat="1" ht="13.5" x14ac:dyDescent="0.25">
      <c r="A719" s="30"/>
      <c r="B719" s="30"/>
      <c r="C719" s="28"/>
      <c r="D719" s="36"/>
      <c r="E719" s="30"/>
      <c r="F719" s="30"/>
      <c r="G719" s="30"/>
      <c r="H719" s="30"/>
      <c r="I719" s="30"/>
      <c r="K719" s="39"/>
      <c r="L719" s="38"/>
    </row>
    <row r="720" spans="1:12" s="37" customFormat="1" ht="13.5" x14ac:dyDescent="0.25">
      <c r="A720" s="30"/>
      <c r="B720" s="30"/>
      <c r="C720" s="28"/>
      <c r="D720" s="36"/>
      <c r="E720" s="30"/>
      <c r="F720" s="30"/>
      <c r="G720" s="30"/>
      <c r="H720" s="30"/>
      <c r="I720" s="30"/>
      <c r="K720" s="39"/>
      <c r="L720" s="38"/>
    </row>
    <row r="721" spans="1:12" s="37" customFormat="1" ht="13.5" x14ac:dyDescent="0.25">
      <c r="A721" s="30"/>
      <c r="B721" s="30"/>
      <c r="C721" s="28"/>
      <c r="D721" s="36"/>
      <c r="E721" s="30"/>
      <c r="F721" s="30"/>
      <c r="G721" s="30"/>
      <c r="H721" s="30"/>
      <c r="I721" s="30"/>
      <c r="K721" s="39"/>
      <c r="L721" s="38"/>
    </row>
    <row r="722" spans="1:12" s="37" customFormat="1" ht="13.5" x14ac:dyDescent="0.25">
      <c r="A722" s="30"/>
      <c r="B722" s="30"/>
      <c r="C722" s="28"/>
      <c r="D722" s="36"/>
      <c r="E722" s="30"/>
      <c r="F722" s="30"/>
      <c r="G722" s="30"/>
      <c r="H722" s="30"/>
      <c r="I722" s="30"/>
      <c r="K722" s="39"/>
      <c r="L722" s="38"/>
    </row>
    <row r="723" spans="1:12" s="37" customFormat="1" ht="13.5" x14ac:dyDescent="0.25">
      <c r="A723" s="30"/>
      <c r="B723" s="30"/>
      <c r="C723" s="28"/>
      <c r="D723" s="36"/>
      <c r="E723" s="30"/>
      <c r="F723" s="30"/>
      <c r="G723" s="30"/>
      <c r="H723" s="30"/>
      <c r="I723" s="30"/>
      <c r="K723" s="39"/>
      <c r="L723" s="38"/>
    </row>
    <row r="724" spans="1:12" s="37" customFormat="1" ht="13.5" x14ac:dyDescent="0.25">
      <c r="A724" s="30"/>
      <c r="B724" s="30"/>
      <c r="C724" s="28"/>
      <c r="D724" s="36"/>
      <c r="E724" s="30"/>
      <c r="F724" s="30"/>
      <c r="G724" s="30"/>
      <c r="H724" s="30"/>
      <c r="I724" s="30"/>
      <c r="K724" s="39"/>
      <c r="L724" s="38"/>
    </row>
    <row r="725" spans="1:12" s="37" customFormat="1" ht="13.5" x14ac:dyDescent="0.25">
      <c r="A725" s="30"/>
      <c r="B725" s="30"/>
      <c r="C725" s="28"/>
      <c r="D725" s="36"/>
      <c r="E725" s="30"/>
      <c r="F725" s="30"/>
      <c r="G725" s="30"/>
      <c r="H725" s="30"/>
      <c r="I725" s="30"/>
      <c r="K725" s="39"/>
      <c r="L725" s="38"/>
    </row>
    <row r="726" spans="1:12" s="37" customFormat="1" ht="13.5" x14ac:dyDescent="0.25">
      <c r="A726" s="30"/>
      <c r="B726" s="30"/>
      <c r="C726" s="28"/>
      <c r="D726" s="36"/>
      <c r="E726" s="30"/>
      <c r="F726" s="30"/>
      <c r="G726" s="30"/>
      <c r="H726" s="30"/>
      <c r="I726" s="30"/>
      <c r="K726" s="39"/>
      <c r="L726" s="38"/>
    </row>
    <row r="727" spans="1:12" s="37" customFormat="1" ht="13.5" x14ac:dyDescent="0.25">
      <c r="A727" s="30"/>
      <c r="B727" s="30"/>
      <c r="C727" s="28"/>
      <c r="D727" s="36"/>
      <c r="E727" s="30"/>
      <c r="F727" s="30"/>
      <c r="G727" s="30"/>
      <c r="H727" s="30"/>
      <c r="I727" s="30"/>
      <c r="K727" s="39"/>
      <c r="L727" s="38"/>
    </row>
    <row r="728" spans="1:12" s="37" customFormat="1" ht="13.5" x14ac:dyDescent="0.25">
      <c r="A728" s="30"/>
      <c r="B728" s="30"/>
      <c r="C728" s="28"/>
      <c r="D728" s="36"/>
      <c r="E728" s="30"/>
      <c r="F728" s="30"/>
      <c r="G728" s="30"/>
      <c r="H728" s="30"/>
      <c r="I728" s="30"/>
      <c r="K728" s="39"/>
      <c r="L728" s="38"/>
    </row>
    <row r="729" spans="1:12" s="37" customFormat="1" ht="13.5" x14ac:dyDescent="0.25">
      <c r="A729" s="30"/>
      <c r="B729" s="30"/>
      <c r="C729" s="28"/>
      <c r="D729" s="36"/>
      <c r="E729" s="30"/>
      <c r="F729" s="30"/>
      <c r="G729" s="30"/>
      <c r="H729" s="30"/>
      <c r="I729" s="30"/>
      <c r="K729" s="39"/>
      <c r="L729" s="38"/>
    </row>
    <row r="730" spans="1:12" s="37" customFormat="1" ht="13.5" x14ac:dyDescent="0.25">
      <c r="A730" s="30"/>
      <c r="B730" s="30"/>
      <c r="C730" s="28"/>
      <c r="D730" s="36"/>
      <c r="E730" s="30"/>
      <c r="F730" s="30"/>
      <c r="G730" s="30"/>
      <c r="H730" s="30"/>
      <c r="I730" s="30"/>
      <c r="K730" s="39"/>
      <c r="L730" s="38"/>
    </row>
    <row r="731" spans="1:12" s="37" customFormat="1" ht="13.5" x14ac:dyDescent="0.25">
      <c r="A731" s="30"/>
      <c r="B731" s="30"/>
      <c r="C731" s="28"/>
      <c r="D731" s="36"/>
      <c r="E731" s="30"/>
      <c r="F731" s="30"/>
      <c r="G731" s="30"/>
      <c r="H731" s="30"/>
      <c r="I731" s="30"/>
      <c r="K731" s="39"/>
      <c r="L731" s="38"/>
    </row>
    <row r="732" spans="1:12" s="37" customFormat="1" ht="13.5" x14ac:dyDescent="0.25">
      <c r="A732" s="30"/>
      <c r="B732" s="30"/>
      <c r="C732" s="28"/>
      <c r="D732" s="36"/>
      <c r="E732" s="30"/>
      <c r="F732" s="30"/>
      <c r="G732" s="30"/>
      <c r="H732" s="30"/>
      <c r="I732" s="30"/>
      <c r="K732" s="39"/>
      <c r="L732" s="38"/>
    </row>
    <row r="733" spans="1:12" s="37" customFormat="1" ht="13.5" x14ac:dyDescent="0.25">
      <c r="A733" s="30"/>
      <c r="B733" s="30"/>
      <c r="C733" s="28"/>
      <c r="D733" s="36"/>
      <c r="E733" s="30"/>
      <c r="F733" s="30"/>
      <c r="G733" s="30"/>
      <c r="H733" s="30"/>
      <c r="I733" s="30"/>
      <c r="K733" s="39"/>
      <c r="L733" s="38"/>
    </row>
    <row r="734" spans="1:12" s="37" customFormat="1" ht="13.5" x14ac:dyDescent="0.25">
      <c r="A734" s="30"/>
      <c r="B734" s="30"/>
      <c r="C734" s="28"/>
      <c r="D734" s="36"/>
      <c r="E734" s="30"/>
      <c r="F734" s="30"/>
      <c r="G734" s="30"/>
      <c r="H734" s="30"/>
      <c r="I734" s="30"/>
      <c r="K734" s="39"/>
      <c r="L734" s="38"/>
    </row>
    <row r="735" spans="1:12" s="37" customFormat="1" ht="13.5" x14ac:dyDescent="0.25">
      <c r="A735" s="30"/>
      <c r="B735" s="30"/>
      <c r="C735" s="28"/>
      <c r="D735" s="36"/>
      <c r="E735" s="30"/>
      <c r="F735" s="30"/>
      <c r="G735" s="30"/>
      <c r="H735" s="30"/>
      <c r="I735" s="30"/>
      <c r="K735" s="39"/>
      <c r="L735" s="38"/>
    </row>
    <row r="736" spans="1:12" s="37" customFormat="1" ht="13.5" x14ac:dyDescent="0.25">
      <c r="A736" s="30"/>
      <c r="B736" s="30"/>
      <c r="C736" s="28"/>
      <c r="D736" s="36"/>
      <c r="E736" s="30"/>
      <c r="F736" s="30"/>
      <c r="G736" s="30"/>
      <c r="H736" s="30"/>
      <c r="I736" s="30"/>
      <c r="K736" s="39"/>
      <c r="L736" s="38"/>
    </row>
    <row r="737" spans="1:12" s="37" customFormat="1" ht="13.5" x14ac:dyDescent="0.25">
      <c r="A737" s="30"/>
      <c r="B737" s="30"/>
      <c r="C737" s="28"/>
      <c r="D737" s="36"/>
      <c r="E737" s="30"/>
      <c r="F737" s="30"/>
      <c r="G737" s="30"/>
      <c r="H737" s="30"/>
      <c r="I737" s="30"/>
      <c r="K737" s="39"/>
      <c r="L737" s="38"/>
    </row>
    <row r="738" spans="1:12" s="37" customFormat="1" ht="13.5" x14ac:dyDescent="0.25">
      <c r="A738" s="30"/>
      <c r="B738" s="30"/>
      <c r="C738" s="28"/>
      <c r="D738" s="36"/>
      <c r="E738" s="30"/>
      <c r="F738" s="30"/>
      <c r="G738" s="30"/>
      <c r="H738" s="30"/>
      <c r="I738" s="30"/>
      <c r="K738" s="39"/>
      <c r="L738" s="38"/>
    </row>
    <row r="739" spans="1:12" s="37" customFormat="1" ht="13.5" x14ac:dyDescent="0.25">
      <c r="A739" s="30"/>
      <c r="B739" s="30"/>
      <c r="C739" s="28"/>
      <c r="D739" s="36"/>
      <c r="E739" s="30"/>
      <c r="F739" s="30"/>
      <c r="G739" s="30"/>
      <c r="H739" s="30"/>
      <c r="I739" s="30"/>
      <c r="K739" s="39"/>
      <c r="L739" s="38"/>
    </row>
    <row r="740" spans="1:12" s="37" customFormat="1" ht="13.5" x14ac:dyDescent="0.25">
      <c r="A740" s="30"/>
      <c r="B740" s="30"/>
      <c r="C740" s="28"/>
      <c r="D740" s="36"/>
      <c r="E740" s="30"/>
      <c r="F740" s="30"/>
      <c r="G740" s="30"/>
      <c r="H740" s="30"/>
      <c r="I740" s="30"/>
      <c r="K740" s="39"/>
      <c r="L740" s="38"/>
    </row>
    <row r="741" spans="1:12" s="37" customFormat="1" ht="13.5" x14ac:dyDescent="0.25">
      <c r="A741" s="30"/>
      <c r="B741" s="30"/>
      <c r="C741" s="28"/>
      <c r="D741" s="36"/>
      <c r="E741" s="30"/>
      <c r="F741" s="30"/>
      <c r="G741" s="30"/>
      <c r="H741" s="30"/>
      <c r="I741" s="30"/>
      <c r="K741" s="39"/>
      <c r="L741" s="38"/>
    </row>
    <row r="742" spans="1:12" s="37" customFormat="1" ht="13.5" x14ac:dyDescent="0.25">
      <c r="A742" s="30"/>
      <c r="B742" s="30"/>
      <c r="C742" s="28"/>
      <c r="D742" s="36"/>
      <c r="E742" s="30"/>
      <c r="F742" s="30"/>
      <c r="G742" s="30"/>
      <c r="H742" s="30"/>
      <c r="I742" s="30"/>
      <c r="K742" s="39"/>
      <c r="L742" s="38"/>
    </row>
    <row r="743" spans="1:12" s="37" customFormat="1" ht="13.5" x14ac:dyDescent="0.25">
      <c r="A743" s="30"/>
      <c r="B743" s="30"/>
      <c r="C743" s="28"/>
      <c r="D743" s="36"/>
      <c r="E743" s="30"/>
      <c r="F743" s="30"/>
      <c r="G743" s="30"/>
      <c r="H743" s="30"/>
      <c r="I743" s="30"/>
      <c r="K743" s="39"/>
      <c r="L743" s="38"/>
    </row>
    <row r="744" spans="1:12" s="37" customFormat="1" ht="13.5" x14ac:dyDescent="0.25">
      <c r="A744" s="30"/>
      <c r="B744" s="30"/>
      <c r="C744" s="28"/>
      <c r="D744" s="36"/>
      <c r="E744" s="30"/>
      <c r="F744" s="30"/>
      <c r="G744" s="30"/>
      <c r="H744" s="30"/>
      <c r="I744" s="30"/>
      <c r="K744" s="39"/>
      <c r="L744" s="38"/>
    </row>
    <row r="745" spans="1:12" s="37" customFormat="1" ht="13.5" x14ac:dyDescent="0.25">
      <c r="A745" s="30"/>
      <c r="B745" s="30"/>
      <c r="C745" s="28"/>
      <c r="D745" s="36"/>
      <c r="E745" s="30"/>
      <c r="F745" s="30"/>
      <c r="G745" s="30"/>
      <c r="H745" s="30"/>
      <c r="I745" s="30"/>
      <c r="K745" s="39"/>
      <c r="L745" s="38"/>
    </row>
    <row r="746" spans="1:12" s="37" customFormat="1" ht="13.5" x14ac:dyDescent="0.25">
      <c r="A746" s="30"/>
      <c r="B746" s="30"/>
      <c r="C746" s="28"/>
      <c r="D746" s="36"/>
      <c r="E746" s="30"/>
      <c r="F746" s="30"/>
      <c r="G746" s="30"/>
      <c r="H746" s="30"/>
      <c r="I746" s="30"/>
      <c r="K746" s="39"/>
      <c r="L746" s="38"/>
    </row>
    <row r="747" spans="1:12" s="37" customFormat="1" ht="13.5" x14ac:dyDescent="0.25">
      <c r="A747" s="30"/>
      <c r="B747" s="30"/>
      <c r="C747" s="28"/>
      <c r="D747" s="36"/>
      <c r="E747" s="30"/>
      <c r="F747" s="30"/>
      <c r="G747" s="30"/>
      <c r="H747" s="30"/>
      <c r="I747" s="30"/>
      <c r="K747" s="39"/>
      <c r="L747" s="38"/>
    </row>
    <row r="748" spans="1:12" s="37" customFormat="1" ht="13.5" x14ac:dyDescent="0.25">
      <c r="A748" s="30"/>
      <c r="B748" s="30"/>
      <c r="C748" s="28"/>
      <c r="D748" s="36"/>
      <c r="E748" s="30"/>
      <c r="F748" s="30"/>
      <c r="G748" s="30"/>
      <c r="H748" s="30"/>
      <c r="I748" s="30"/>
      <c r="K748" s="39"/>
      <c r="L748" s="38"/>
    </row>
    <row r="749" spans="1:12" s="37" customFormat="1" ht="13.5" x14ac:dyDescent="0.25">
      <c r="A749" s="30"/>
      <c r="B749" s="30"/>
      <c r="C749" s="28"/>
      <c r="D749" s="36"/>
      <c r="E749" s="30"/>
      <c r="F749" s="30"/>
      <c r="G749" s="30"/>
      <c r="H749" s="30"/>
      <c r="I749" s="30"/>
      <c r="K749" s="39"/>
      <c r="L749" s="38"/>
    </row>
    <row r="750" spans="1:12" s="37" customFormat="1" ht="13.5" x14ac:dyDescent="0.25">
      <c r="A750" s="30"/>
      <c r="B750" s="30"/>
      <c r="C750" s="28"/>
      <c r="D750" s="36"/>
      <c r="E750" s="30"/>
      <c r="F750" s="30"/>
      <c r="G750" s="30"/>
      <c r="H750" s="30"/>
      <c r="I750" s="30"/>
      <c r="K750" s="39"/>
      <c r="L750" s="38"/>
    </row>
    <row r="751" spans="1:12" s="37" customFormat="1" ht="13.5" x14ac:dyDescent="0.25">
      <c r="A751" s="30"/>
      <c r="B751" s="30"/>
      <c r="C751" s="28"/>
      <c r="D751" s="36"/>
      <c r="E751" s="30"/>
      <c r="F751" s="30"/>
      <c r="G751" s="30"/>
      <c r="H751" s="30"/>
      <c r="I751" s="30"/>
      <c r="K751" s="39"/>
      <c r="L751" s="38"/>
    </row>
    <row r="752" spans="1:12" s="37" customFormat="1" ht="13.5" x14ac:dyDescent="0.25">
      <c r="A752" s="30"/>
      <c r="B752" s="30"/>
      <c r="C752" s="28"/>
      <c r="D752" s="36"/>
      <c r="E752" s="30"/>
      <c r="F752" s="30"/>
      <c r="G752" s="30"/>
      <c r="H752" s="30"/>
      <c r="I752" s="30"/>
      <c r="K752" s="39"/>
      <c r="L752" s="38"/>
    </row>
    <row r="753" spans="1:12" s="37" customFormat="1" ht="13.5" x14ac:dyDescent="0.25">
      <c r="A753" s="30"/>
      <c r="B753" s="30"/>
      <c r="C753" s="28"/>
      <c r="D753" s="36"/>
      <c r="E753" s="30"/>
      <c r="F753" s="30"/>
      <c r="G753" s="30"/>
      <c r="H753" s="30"/>
      <c r="I753" s="30"/>
      <c r="K753" s="39"/>
      <c r="L753" s="38"/>
    </row>
    <row r="754" spans="1:12" s="37" customFormat="1" ht="13.5" x14ac:dyDescent="0.25">
      <c r="A754" s="30"/>
      <c r="B754" s="30"/>
      <c r="C754" s="28"/>
      <c r="D754" s="36"/>
      <c r="E754" s="30"/>
      <c r="F754" s="30"/>
      <c r="G754" s="30"/>
      <c r="H754" s="30"/>
      <c r="I754" s="30"/>
      <c r="K754" s="39"/>
      <c r="L754" s="38"/>
    </row>
    <row r="755" spans="1:12" s="37" customFormat="1" ht="13.5" x14ac:dyDescent="0.25">
      <c r="A755" s="30"/>
      <c r="B755" s="30"/>
      <c r="C755" s="28"/>
      <c r="D755" s="36"/>
      <c r="E755" s="30"/>
      <c r="F755" s="30"/>
      <c r="G755" s="30"/>
      <c r="H755" s="30"/>
      <c r="I755" s="30"/>
      <c r="K755" s="39"/>
      <c r="L755" s="38"/>
    </row>
    <row r="756" spans="1:12" s="37" customFormat="1" ht="13.5" x14ac:dyDescent="0.25">
      <c r="A756" s="30"/>
      <c r="B756" s="30"/>
      <c r="C756" s="28"/>
      <c r="D756" s="36"/>
      <c r="E756" s="30"/>
      <c r="F756" s="30"/>
      <c r="G756" s="30"/>
      <c r="H756" s="30"/>
      <c r="I756" s="30"/>
      <c r="K756" s="39"/>
      <c r="L756" s="38"/>
    </row>
    <row r="757" spans="1:12" s="37" customFormat="1" ht="13.5" x14ac:dyDescent="0.25">
      <c r="A757" s="30"/>
      <c r="B757" s="30"/>
      <c r="C757" s="28"/>
      <c r="D757" s="36"/>
      <c r="E757" s="30"/>
      <c r="F757" s="30"/>
      <c r="G757" s="30"/>
      <c r="H757" s="30"/>
      <c r="I757" s="30"/>
      <c r="K757" s="39"/>
      <c r="L757" s="38"/>
    </row>
    <row r="758" spans="1:12" s="37" customFormat="1" ht="13.5" x14ac:dyDescent="0.25">
      <c r="A758" s="30"/>
      <c r="B758" s="30"/>
      <c r="C758" s="28"/>
      <c r="D758" s="36"/>
      <c r="E758" s="30"/>
      <c r="F758" s="30"/>
      <c r="G758" s="30"/>
      <c r="H758" s="30"/>
      <c r="I758" s="30"/>
      <c r="K758" s="39"/>
      <c r="L758" s="38"/>
    </row>
    <row r="759" spans="1:12" s="37" customFormat="1" ht="13.5" x14ac:dyDescent="0.25">
      <c r="A759" s="30"/>
      <c r="B759" s="30"/>
      <c r="C759" s="28"/>
      <c r="D759" s="36"/>
      <c r="E759" s="30"/>
      <c r="F759" s="30"/>
      <c r="G759" s="30"/>
      <c r="H759" s="30"/>
      <c r="I759" s="30"/>
      <c r="K759" s="39"/>
      <c r="L759" s="38"/>
    </row>
    <row r="760" spans="1:12" s="37" customFormat="1" ht="13.5" x14ac:dyDescent="0.25">
      <c r="A760" s="30"/>
      <c r="B760" s="30"/>
      <c r="C760" s="28"/>
      <c r="D760" s="36"/>
      <c r="E760" s="30"/>
      <c r="F760" s="30"/>
      <c r="G760" s="30"/>
      <c r="H760" s="30"/>
      <c r="I760" s="30"/>
      <c r="K760" s="39"/>
      <c r="L760" s="38"/>
    </row>
    <row r="761" spans="1:12" s="37" customFormat="1" ht="13.5" x14ac:dyDescent="0.25">
      <c r="A761" s="30"/>
      <c r="B761" s="30"/>
      <c r="C761" s="28"/>
      <c r="D761" s="36"/>
      <c r="E761" s="30"/>
      <c r="F761" s="30"/>
      <c r="G761" s="30"/>
      <c r="H761" s="30"/>
      <c r="I761" s="30"/>
      <c r="K761" s="39"/>
      <c r="L761" s="38"/>
    </row>
    <row r="762" spans="1:12" s="37" customFormat="1" ht="13.5" x14ac:dyDescent="0.25">
      <c r="A762" s="30"/>
      <c r="B762" s="30"/>
      <c r="C762" s="28"/>
      <c r="D762" s="36"/>
      <c r="E762" s="30"/>
      <c r="F762" s="30"/>
      <c r="G762" s="30"/>
      <c r="H762" s="30"/>
      <c r="I762" s="30"/>
      <c r="K762" s="39"/>
      <c r="L762" s="38"/>
    </row>
    <row r="763" spans="1:12" s="37" customFormat="1" ht="13.5" x14ac:dyDescent="0.25">
      <c r="A763" s="30"/>
      <c r="B763" s="30"/>
      <c r="C763" s="28"/>
      <c r="D763" s="36"/>
      <c r="E763" s="30"/>
      <c r="F763" s="30"/>
      <c r="G763" s="30"/>
      <c r="H763" s="30"/>
      <c r="I763" s="30"/>
      <c r="K763" s="39"/>
      <c r="L763" s="38"/>
    </row>
    <row r="764" spans="1:12" s="37" customFormat="1" ht="13.5" x14ac:dyDescent="0.25">
      <c r="A764" s="30"/>
      <c r="B764" s="30"/>
      <c r="C764" s="28"/>
      <c r="D764" s="36"/>
      <c r="E764" s="30"/>
      <c r="F764" s="30"/>
      <c r="G764" s="30"/>
      <c r="H764" s="30"/>
      <c r="I764" s="30"/>
      <c r="K764" s="39"/>
      <c r="L764" s="38"/>
    </row>
    <row r="765" spans="1:12" s="37" customFormat="1" ht="13.5" x14ac:dyDescent="0.25">
      <c r="A765" s="30"/>
      <c r="B765" s="30"/>
      <c r="C765" s="28"/>
      <c r="D765" s="36"/>
      <c r="E765" s="30"/>
      <c r="F765" s="30"/>
      <c r="G765" s="30"/>
      <c r="H765" s="30"/>
      <c r="I765" s="30"/>
      <c r="K765" s="39"/>
      <c r="L765" s="38"/>
    </row>
    <row r="766" spans="1:12" s="37" customFormat="1" ht="13.5" x14ac:dyDescent="0.25">
      <c r="A766" s="30"/>
      <c r="B766" s="30"/>
      <c r="C766" s="28"/>
      <c r="D766" s="36"/>
      <c r="E766" s="30"/>
      <c r="F766" s="30"/>
      <c r="G766" s="30"/>
      <c r="H766" s="30"/>
      <c r="I766" s="30"/>
      <c r="K766" s="39"/>
      <c r="L766" s="38"/>
    </row>
    <row r="767" spans="1:12" s="37" customFormat="1" ht="13.5" x14ac:dyDescent="0.25">
      <c r="A767" s="30"/>
      <c r="B767" s="30"/>
      <c r="C767" s="28"/>
      <c r="D767" s="36"/>
      <c r="E767" s="30"/>
      <c r="F767" s="30"/>
      <c r="G767" s="30"/>
      <c r="H767" s="30"/>
      <c r="I767" s="30"/>
      <c r="K767" s="39"/>
      <c r="L767" s="38"/>
    </row>
    <row r="768" spans="1:12" s="37" customFormat="1" ht="13.5" x14ac:dyDescent="0.25">
      <c r="A768" s="30"/>
      <c r="B768" s="30"/>
      <c r="C768" s="28"/>
      <c r="D768" s="36"/>
      <c r="E768" s="30"/>
      <c r="F768" s="30"/>
      <c r="G768" s="30"/>
      <c r="H768" s="30"/>
      <c r="I768" s="30"/>
      <c r="K768" s="39"/>
      <c r="L768" s="38"/>
    </row>
    <row r="769" spans="1:12" s="37" customFormat="1" ht="13.5" x14ac:dyDescent="0.25">
      <c r="A769" s="30"/>
      <c r="B769" s="30"/>
      <c r="C769" s="28"/>
      <c r="D769" s="36"/>
      <c r="E769" s="30"/>
      <c r="F769" s="30"/>
      <c r="G769" s="30"/>
      <c r="H769" s="30"/>
      <c r="I769" s="30"/>
      <c r="K769" s="39"/>
      <c r="L769" s="38"/>
    </row>
    <row r="770" spans="1:12" s="37" customFormat="1" ht="13.5" x14ac:dyDescent="0.25">
      <c r="A770" s="30"/>
      <c r="B770" s="30"/>
      <c r="C770" s="28"/>
      <c r="D770" s="36"/>
      <c r="E770" s="30"/>
      <c r="F770" s="30"/>
      <c r="G770" s="30"/>
      <c r="H770" s="30"/>
      <c r="I770" s="30"/>
      <c r="K770" s="39"/>
      <c r="L770" s="38"/>
    </row>
    <row r="771" spans="1:12" s="37" customFormat="1" ht="13.5" x14ac:dyDescent="0.25">
      <c r="A771" s="30"/>
      <c r="B771" s="30"/>
      <c r="C771" s="28"/>
      <c r="D771" s="36"/>
      <c r="E771" s="30"/>
      <c r="F771" s="30"/>
      <c r="G771" s="30"/>
      <c r="H771" s="30"/>
      <c r="I771" s="30"/>
      <c r="K771" s="39"/>
      <c r="L771" s="38"/>
    </row>
    <row r="772" spans="1:12" s="37" customFormat="1" ht="13.5" x14ac:dyDescent="0.25">
      <c r="A772" s="30"/>
      <c r="B772" s="30"/>
      <c r="C772" s="28"/>
      <c r="D772" s="36"/>
      <c r="E772" s="30"/>
      <c r="F772" s="30"/>
      <c r="G772" s="30"/>
      <c r="H772" s="30"/>
      <c r="I772" s="30"/>
      <c r="K772" s="39"/>
      <c r="L772" s="38"/>
    </row>
    <row r="773" spans="1:12" s="37" customFormat="1" ht="13.5" x14ac:dyDescent="0.25">
      <c r="A773" s="30"/>
      <c r="B773" s="30"/>
      <c r="C773" s="28"/>
      <c r="D773" s="36"/>
      <c r="E773" s="30"/>
      <c r="F773" s="30"/>
      <c r="G773" s="30"/>
      <c r="H773" s="30"/>
      <c r="I773" s="30"/>
      <c r="K773" s="39"/>
      <c r="L773" s="38"/>
    </row>
    <row r="774" spans="1:12" s="37" customFormat="1" ht="13.5" x14ac:dyDescent="0.25">
      <c r="A774" s="30"/>
      <c r="B774" s="30"/>
      <c r="C774" s="28"/>
      <c r="D774" s="36"/>
      <c r="E774" s="30"/>
      <c r="F774" s="30"/>
      <c r="G774" s="30"/>
      <c r="H774" s="30"/>
      <c r="I774" s="30"/>
      <c r="K774" s="39"/>
      <c r="L774" s="38"/>
    </row>
    <row r="775" spans="1:12" s="37" customFormat="1" ht="13.5" x14ac:dyDescent="0.25">
      <c r="A775" s="30"/>
      <c r="B775" s="30"/>
      <c r="C775" s="28"/>
      <c r="D775" s="36"/>
      <c r="E775" s="30"/>
      <c r="F775" s="30"/>
      <c r="G775" s="30"/>
      <c r="H775" s="30"/>
      <c r="I775" s="30"/>
      <c r="K775" s="39"/>
      <c r="L775" s="38"/>
    </row>
    <row r="776" spans="1:12" s="37" customFormat="1" ht="13.5" x14ac:dyDescent="0.25">
      <c r="A776" s="30"/>
      <c r="B776" s="30"/>
      <c r="C776" s="28"/>
      <c r="D776" s="36"/>
      <c r="E776" s="30"/>
      <c r="F776" s="30"/>
      <c r="G776" s="30"/>
      <c r="H776" s="30"/>
      <c r="I776" s="30"/>
      <c r="K776" s="39"/>
      <c r="L776" s="38"/>
    </row>
    <row r="777" spans="1:12" s="37" customFormat="1" ht="13.5" x14ac:dyDescent="0.25">
      <c r="A777" s="30"/>
      <c r="B777" s="30"/>
      <c r="C777" s="28"/>
      <c r="D777" s="36"/>
      <c r="E777" s="30"/>
      <c r="F777" s="30"/>
      <c r="G777" s="30"/>
      <c r="H777" s="30"/>
      <c r="I777" s="30"/>
      <c r="K777" s="39"/>
      <c r="L777" s="38"/>
    </row>
    <row r="778" spans="1:12" s="37" customFormat="1" ht="13.5" x14ac:dyDescent="0.25">
      <c r="A778" s="30"/>
      <c r="B778" s="30"/>
      <c r="C778" s="28"/>
      <c r="D778" s="36"/>
      <c r="E778" s="30"/>
      <c r="F778" s="30"/>
      <c r="G778" s="30"/>
      <c r="H778" s="30"/>
      <c r="I778" s="30"/>
      <c r="K778" s="39"/>
      <c r="L778" s="38"/>
    </row>
    <row r="779" spans="1:12" s="37" customFormat="1" ht="13.5" x14ac:dyDescent="0.25">
      <c r="A779" s="30"/>
      <c r="B779" s="30"/>
      <c r="C779" s="28"/>
      <c r="D779" s="36"/>
      <c r="E779" s="30"/>
      <c r="F779" s="30"/>
      <c r="G779" s="30"/>
      <c r="H779" s="30"/>
      <c r="I779" s="30"/>
      <c r="K779" s="39"/>
      <c r="L779" s="38"/>
    </row>
    <row r="780" spans="1:12" s="37" customFormat="1" ht="13.5" x14ac:dyDescent="0.25">
      <c r="A780" s="30"/>
      <c r="B780" s="30"/>
      <c r="C780" s="28"/>
      <c r="D780" s="36"/>
      <c r="E780" s="30"/>
      <c r="F780" s="30"/>
      <c r="G780" s="30"/>
      <c r="H780" s="30"/>
      <c r="I780" s="30"/>
      <c r="K780" s="39"/>
      <c r="L780" s="38"/>
    </row>
    <row r="781" spans="1:12" s="37" customFormat="1" ht="13.5" x14ac:dyDescent="0.25">
      <c r="A781" s="30"/>
      <c r="B781" s="30"/>
      <c r="C781" s="28"/>
      <c r="D781" s="36"/>
      <c r="E781" s="30"/>
      <c r="F781" s="30"/>
      <c r="G781" s="30"/>
      <c r="H781" s="30"/>
      <c r="I781" s="30"/>
      <c r="K781" s="39"/>
      <c r="L781" s="38"/>
    </row>
    <row r="782" spans="1:12" s="37" customFormat="1" ht="13.5" x14ac:dyDescent="0.25">
      <c r="A782" s="30"/>
      <c r="B782" s="30"/>
      <c r="C782" s="28"/>
      <c r="D782" s="36"/>
      <c r="E782" s="30"/>
      <c r="F782" s="30"/>
      <c r="G782" s="30"/>
      <c r="H782" s="30"/>
      <c r="I782" s="30"/>
      <c r="K782" s="39"/>
      <c r="L782" s="38"/>
    </row>
    <row r="783" spans="1:12" s="37" customFormat="1" ht="13.5" x14ac:dyDescent="0.25">
      <c r="A783" s="30"/>
      <c r="B783" s="30"/>
      <c r="C783" s="28"/>
      <c r="D783" s="36"/>
      <c r="E783" s="30"/>
      <c r="F783" s="30"/>
      <c r="G783" s="30"/>
      <c r="H783" s="30"/>
      <c r="I783" s="30"/>
      <c r="K783" s="39"/>
      <c r="L783" s="38"/>
    </row>
    <row r="784" spans="1:12" s="37" customFormat="1" ht="13.5" x14ac:dyDescent="0.25">
      <c r="A784" s="30"/>
      <c r="B784" s="30"/>
      <c r="C784" s="28"/>
      <c r="D784" s="36"/>
      <c r="E784" s="30"/>
      <c r="F784" s="30"/>
      <c r="G784" s="30"/>
      <c r="H784" s="30"/>
      <c r="I784" s="30"/>
      <c r="K784" s="39"/>
      <c r="L784" s="38"/>
    </row>
    <row r="785" spans="1:12" s="37" customFormat="1" ht="13.5" x14ac:dyDescent="0.25">
      <c r="A785" s="30"/>
      <c r="B785" s="30"/>
      <c r="C785" s="28"/>
      <c r="D785" s="36"/>
      <c r="E785" s="30"/>
      <c r="F785" s="30"/>
      <c r="G785" s="30"/>
      <c r="H785" s="30"/>
      <c r="I785" s="30"/>
      <c r="K785" s="39"/>
      <c r="L785" s="38"/>
    </row>
    <row r="786" spans="1:12" s="37" customFormat="1" ht="13.5" x14ac:dyDescent="0.25">
      <c r="A786" s="30"/>
      <c r="B786" s="30"/>
      <c r="C786" s="28"/>
      <c r="D786" s="36"/>
      <c r="E786" s="30"/>
      <c r="F786" s="30"/>
      <c r="G786" s="30"/>
      <c r="H786" s="30"/>
      <c r="I786" s="30"/>
      <c r="K786" s="39"/>
      <c r="L786" s="38"/>
    </row>
    <row r="787" spans="1:12" s="37" customFormat="1" ht="13.5" x14ac:dyDescent="0.25">
      <c r="A787" s="30"/>
      <c r="B787" s="30"/>
      <c r="C787" s="28"/>
      <c r="D787" s="36"/>
      <c r="E787" s="30"/>
      <c r="F787" s="30"/>
      <c r="G787" s="30"/>
      <c r="H787" s="30"/>
      <c r="I787" s="30"/>
      <c r="K787" s="39"/>
      <c r="L787" s="38"/>
    </row>
    <row r="788" spans="1:12" s="37" customFormat="1" ht="13.5" x14ac:dyDescent="0.25">
      <c r="A788" s="30"/>
      <c r="B788" s="30"/>
      <c r="C788" s="28"/>
      <c r="D788" s="36"/>
      <c r="E788" s="30"/>
      <c r="F788" s="30"/>
      <c r="G788" s="30"/>
      <c r="H788" s="30"/>
      <c r="I788" s="30"/>
      <c r="K788" s="39"/>
      <c r="L788" s="38"/>
    </row>
    <row r="789" spans="1:12" s="37" customFormat="1" ht="13.5" x14ac:dyDescent="0.25">
      <c r="A789" s="30"/>
      <c r="B789" s="30"/>
      <c r="C789" s="28"/>
      <c r="D789" s="36"/>
      <c r="E789" s="30"/>
      <c r="F789" s="30"/>
      <c r="G789" s="30"/>
      <c r="H789" s="30"/>
      <c r="I789" s="30"/>
      <c r="K789" s="39"/>
      <c r="L789" s="38"/>
    </row>
    <row r="790" spans="1:12" s="37" customFormat="1" ht="13.5" x14ac:dyDescent="0.25">
      <c r="A790" s="30"/>
      <c r="B790" s="30"/>
      <c r="C790" s="28"/>
      <c r="D790" s="36"/>
      <c r="E790" s="30"/>
      <c r="F790" s="30"/>
      <c r="G790" s="30"/>
      <c r="H790" s="30"/>
      <c r="I790" s="30"/>
      <c r="K790" s="39"/>
      <c r="L790" s="38"/>
    </row>
    <row r="791" spans="1:12" s="37" customFormat="1" ht="13.5" x14ac:dyDescent="0.25">
      <c r="A791" s="30"/>
      <c r="B791" s="30"/>
      <c r="C791" s="28"/>
      <c r="D791" s="36"/>
      <c r="E791" s="30"/>
      <c r="F791" s="30"/>
      <c r="G791" s="30"/>
      <c r="H791" s="30"/>
      <c r="I791" s="30"/>
      <c r="K791" s="39"/>
      <c r="L791" s="38"/>
    </row>
    <row r="792" spans="1:12" s="37" customFormat="1" ht="13.5" x14ac:dyDescent="0.25">
      <c r="A792" s="30"/>
      <c r="B792" s="30"/>
      <c r="C792" s="28"/>
      <c r="D792" s="36"/>
      <c r="E792" s="30"/>
      <c r="F792" s="30"/>
      <c r="G792" s="30"/>
      <c r="H792" s="30"/>
      <c r="I792" s="30"/>
      <c r="K792" s="39"/>
      <c r="L792" s="38"/>
    </row>
    <row r="793" spans="1:12" s="37" customFormat="1" ht="13.5" x14ac:dyDescent="0.25">
      <c r="A793" s="30"/>
      <c r="B793" s="30"/>
      <c r="C793" s="28"/>
      <c r="D793" s="36"/>
      <c r="E793" s="30"/>
      <c r="F793" s="30"/>
      <c r="G793" s="30"/>
      <c r="H793" s="30"/>
      <c r="I793" s="30"/>
      <c r="K793" s="39"/>
      <c r="L793" s="38"/>
    </row>
    <row r="794" spans="1:12" s="37" customFormat="1" ht="13.5" x14ac:dyDescent="0.25">
      <c r="A794" s="30"/>
      <c r="B794" s="30"/>
      <c r="C794" s="28"/>
      <c r="D794" s="36"/>
      <c r="E794" s="30"/>
      <c r="F794" s="30"/>
      <c r="G794" s="30"/>
      <c r="H794" s="30"/>
      <c r="I794" s="30"/>
      <c r="K794" s="39"/>
      <c r="L794" s="38"/>
    </row>
    <row r="795" spans="1:12" s="37" customFormat="1" ht="13.5" x14ac:dyDescent="0.25">
      <c r="A795" s="30"/>
      <c r="B795" s="30"/>
      <c r="C795" s="28"/>
      <c r="D795" s="36"/>
      <c r="E795" s="30"/>
      <c r="F795" s="30"/>
      <c r="G795" s="30"/>
      <c r="H795" s="30"/>
      <c r="I795" s="30"/>
      <c r="K795" s="39"/>
      <c r="L795" s="38"/>
    </row>
    <row r="796" spans="1:12" s="37" customFormat="1" ht="13.5" x14ac:dyDescent="0.25">
      <c r="A796" s="30"/>
      <c r="B796" s="30"/>
      <c r="C796" s="28"/>
      <c r="D796" s="36"/>
      <c r="E796" s="30"/>
      <c r="F796" s="30"/>
      <c r="G796" s="30"/>
      <c r="H796" s="30"/>
      <c r="I796" s="30"/>
      <c r="K796" s="39"/>
      <c r="L796" s="38"/>
    </row>
    <row r="797" spans="1:12" s="37" customFormat="1" ht="13.5" x14ac:dyDescent="0.25">
      <c r="A797" s="30"/>
      <c r="B797" s="30"/>
      <c r="C797" s="28"/>
      <c r="D797" s="36"/>
      <c r="E797" s="30"/>
      <c r="F797" s="30"/>
      <c r="G797" s="30"/>
      <c r="H797" s="30"/>
      <c r="I797" s="30"/>
      <c r="K797" s="39"/>
      <c r="L797" s="38"/>
    </row>
    <row r="798" spans="1:12" s="37" customFormat="1" ht="13.5" x14ac:dyDescent="0.25">
      <c r="A798" s="30"/>
      <c r="B798" s="30"/>
      <c r="C798" s="28"/>
      <c r="D798" s="36"/>
      <c r="E798" s="30"/>
      <c r="F798" s="30"/>
      <c r="G798" s="30"/>
      <c r="H798" s="30"/>
      <c r="I798" s="30"/>
      <c r="K798" s="39"/>
      <c r="L798" s="38"/>
    </row>
    <row r="799" spans="1:12" s="37" customFormat="1" ht="13.5" x14ac:dyDescent="0.25">
      <c r="A799" s="30"/>
      <c r="B799" s="30"/>
      <c r="C799" s="28"/>
      <c r="D799" s="36"/>
      <c r="E799" s="30"/>
      <c r="F799" s="30"/>
      <c r="G799" s="30"/>
      <c r="H799" s="30"/>
      <c r="I799" s="30"/>
      <c r="K799" s="39"/>
      <c r="L799" s="38"/>
    </row>
    <row r="800" spans="1:12" s="37" customFormat="1" ht="13.5" x14ac:dyDescent="0.25">
      <c r="A800" s="30"/>
      <c r="B800" s="30"/>
      <c r="C800" s="28"/>
      <c r="D800" s="36"/>
      <c r="E800" s="30"/>
      <c r="F800" s="30"/>
      <c r="G800" s="30"/>
      <c r="H800" s="30"/>
      <c r="I800" s="30"/>
      <c r="K800" s="39"/>
      <c r="L800" s="38"/>
    </row>
    <row r="801" spans="1:12" s="37" customFormat="1" ht="13.5" x14ac:dyDescent="0.25">
      <c r="A801" s="30"/>
      <c r="B801" s="30"/>
      <c r="C801" s="28"/>
      <c r="D801" s="36"/>
      <c r="E801" s="30"/>
      <c r="F801" s="30"/>
      <c r="G801" s="30"/>
      <c r="H801" s="30"/>
      <c r="I801" s="30"/>
      <c r="K801" s="39"/>
      <c r="L801" s="38"/>
    </row>
    <row r="802" spans="1:12" s="37" customFormat="1" ht="13.5" x14ac:dyDescent="0.25">
      <c r="A802" s="30"/>
      <c r="B802" s="30"/>
      <c r="C802" s="28"/>
      <c r="D802" s="36"/>
      <c r="E802" s="30"/>
      <c r="F802" s="30"/>
      <c r="G802" s="30"/>
      <c r="H802" s="30"/>
      <c r="I802" s="30"/>
      <c r="K802" s="39"/>
      <c r="L802" s="38"/>
    </row>
    <row r="803" spans="1:12" s="37" customFormat="1" ht="13.5" x14ac:dyDescent="0.25">
      <c r="A803" s="30"/>
      <c r="B803" s="30"/>
      <c r="C803" s="28"/>
      <c r="D803" s="36"/>
      <c r="E803" s="30"/>
      <c r="F803" s="30"/>
      <c r="G803" s="30"/>
      <c r="H803" s="30"/>
      <c r="I803" s="30"/>
      <c r="K803" s="39"/>
      <c r="L803" s="38"/>
    </row>
    <row r="804" spans="1:12" s="37" customFormat="1" ht="13.5" x14ac:dyDescent="0.25">
      <c r="A804" s="30"/>
      <c r="B804" s="30"/>
      <c r="C804" s="28"/>
      <c r="D804" s="36"/>
      <c r="E804" s="30"/>
      <c r="F804" s="30"/>
      <c r="G804" s="30"/>
      <c r="H804" s="30"/>
      <c r="I804" s="30"/>
      <c r="K804" s="39"/>
      <c r="L804" s="38"/>
    </row>
    <row r="805" spans="1:12" s="37" customFormat="1" ht="13.5" x14ac:dyDescent="0.25">
      <c r="A805" s="30"/>
      <c r="B805" s="30"/>
      <c r="C805" s="28"/>
      <c r="D805" s="36"/>
      <c r="E805" s="30"/>
      <c r="F805" s="30"/>
      <c r="G805" s="30"/>
      <c r="H805" s="30"/>
      <c r="I805" s="30"/>
      <c r="K805" s="39"/>
      <c r="L805" s="38"/>
    </row>
    <row r="806" spans="1:12" s="37" customFormat="1" ht="13.5" x14ac:dyDescent="0.25">
      <c r="A806" s="30"/>
      <c r="B806" s="30"/>
      <c r="C806" s="28"/>
      <c r="D806" s="36"/>
      <c r="E806" s="30"/>
      <c r="F806" s="30"/>
      <c r="G806" s="30"/>
      <c r="H806" s="30"/>
      <c r="I806" s="30"/>
      <c r="K806" s="39"/>
      <c r="L806" s="38"/>
    </row>
    <row r="807" spans="1:12" s="37" customFormat="1" ht="13.5" x14ac:dyDescent="0.25">
      <c r="A807" s="30"/>
      <c r="B807" s="30"/>
      <c r="C807" s="28"/>
      <c r="D807" s="36"/>
      <c r="E807" s="30"/>
      <c r="F807" s="30"/>
      <c r="G807" s="30"/>
      <c r="H807" s="30"/>
      <c r="I807" s="30"/>
      <c r="K807" s="39"/>
      <c r="L807" s="38"/>
    </row>
    <row r="808" spans="1:12" s="37" customFormat="1" ht="13.5" x14ac:dyDescent="0.25">
      <c r="A808" s="30"/>
      <c r="B808" s="30"/>
      <c r="C808" s="28"/>
      <c r="D808" s="36"/>
      <c r="E808" s="30"/>
      <c r="F808" s="30"/>
      <c r="G808" s="30"/>
      <c r="H808" s="30"/>
      <c r="I808" s="30"/>
      <c r="K808" s="39"/>
      <c r="L808" s="38"/>
    </row>
    <row r="809" spans="1:12" s="37" customFormat="1" ht="13.5" x14ac:dyDescent="0.25">
      <c r="A809" s="30"/>
      <c r="B809" s="30"/>
      <c r="C809" s="28"/>
      <c r="D809" s="36"/>
      <c r="E809" s="30"/>
      <c r="F809" s="30"/>
      <c r="G809" s="30"/>
      <c r="H809" s="30"/>
      <c r="I809" s="30"/>
      <c r="K809" s="39"/>
      <c r="L809" s="38"/>
    </row>
    <row r="810" spans="1:12" s="37" customFormat="1" ht="13.5" x14ac:dyDescent="0.25">
      <c r="A810" s="30"/>
      <c r="B810" s="30"/>
      <c r="C810" s="28"/>
      <c r="D810" s="36"/>
      <c r="E810" s="30"/>
      <c r="F810" s="30"/>
      <c r="G810" s="30"/>
      <c r="H810" s="30"/>
      <c r="I810" s="30"/>
      <c r="K810" s="39"/>
      <c r="L810" s="38"/>
    </row>
    <row r="811" spans="1:12" s="37" customFormat="1" ht="13.5" x14ac:dyDescent="0.25">
      <c r="A811" s="30"/>
      <c r="B811" s="30"/>
      <c r="C811" s="28"/>
      <c r="D811" s="36"/>
      <c r="E811" s="30"/>
      <c r="F811" s="30"/>
      <c r="G811" s="30"/>
      <c r="H811" s="30"/>
      <c r="I811" s="30"/>
      <c r="K811" s="39"/>
      <c r="L811" s="38"/>
    </row>
    <row r="812" spans="1:12" s="37" customFormat="1" ht="13.5" x14ac:dyDescent="0.25">
      <c r="A812" s="30"/>
      <c r="B812" s="30"/>
      <c r="C812" s="28"/>
      <c r="D812" s="36"/>
      <c r="E812" s="30"/>
      <c r="F812" s="30"/>
      <c r="G812" s="30"/>
      <c r="H812" s="30"/>
      <c r="I812" s="30"/>
      <c r="K812" s="39"/>
      <c r="L812" s="38"/>
    </row>
    <row r="813" spans="1:12" s="37" customFormat="1" ht="13.5" x14ac:dyDescent="0.25">
      <c r="A813" s="30"/>
      <c r="B813" s="30"/>
      <c r="C813" s="28"/>
      <c r="D813" s="36"/>
      <c r="E813" s="30"/>
      <c r="F813" s="30"/>
      <c r="G813" s="30"/>
      <c r="H813" s="30"/>
      <c r="I813" s="30"/>
      <c r="K813" s="39"/>
      <c r="L813" s="38"/>
    </row>
    <row r="814" spans="1:12" s="37" customFormat="1" ht="13.5" x14ac:dyDescent="0.25">
      <c r="A814" s="30"/>
      <c r="B814" s="30"/>
      <c r="C814" s="28"/>
      <c r="D814" s="36"/>
      <c r="E814" s="30"/>
      <c r="F814" s="30"/>
      <c r="G814" s="30"/>
      <c r="H814" s="30"/>
      <c r="I814" s="30"/>
      <c r="K814" s="39"/>
      <c r="L814" s="38"/>
    </row>
    <row r="815" spans="1:12" s="37" customFormat="1" ht="13.5" x14ac:dyDescent="0.25">
      <c r="A815" s="30"/>
      <c r="B815" s="30"/>
      <c r="C815" s="28"/>
      <c r="D815" s="36"/>
      <c r="E815" s="30"/>
      <c r="F815" s="30"/>
      <c r="G815" s="30"/>
      <c r="H815" s="30"/>
      <c r="I815" s="30"/>
      <c r="K815" s="39"/>
      <c r="L815" s="38"/>
    </row>
    <row r="816" spans="1:12" s="37" customFormat="1" ht="13.5" x14ac:dyDescent="0.25">
      <c r="A816" s="30"/>
      <c r="B816" s="30"/>
      <c r="C816" s="28"/>
      <c r="D816" s="36"/>
      <c r="E816" s="30"/>
      <c r="F816" s="30"/>
      <c r="G816" s="30"/>
      <c r="H816" s="30"/>
      <c r="I816" s="30"/>
      <c r="K816" s="39"/>
      <c r="L816" s="38"/>
    </row>
    <row r="817" spans="1:12" s="37" customFormat="1" ht="13.5" x14ac:dyDescent="0.25">
      <c r="A817" s="30"/>
      <c r="B817" s="30"/>
      <c r="C817" s="28"/>
      <c r="D817" s="36"/>
      <c r="E817" s="30"/>
      <c r="F817" s="30"/>
      <c r="G817" s="30"/>
      <c r="H817" s="30"/>
      <c r="I817" s="30"/>
      <c r="K817" s="39"/>
      <c r="L817" s="38"/>
    </row>
    <row r="818" spans="1:12" s="37" customFormat="1" ht="13.5" x14ac:dyDescent="0.25">
      <c r="A818" s="30"/>
      <c r="B818" s="30"/>
      <c r="C818" s="28"/>
      <c r="D818" s="36"/>
      <c r="E818" s="30"/>
      <c r="F818" s="30"/>
      <c r="G818" s="30"/>
      <c r="H818" s="30"/>
      <c r="I818" s="30"/>
      <c r="K818" s="39"/>
      <c r="L818" s="38"/>
    </row>
    <row r="819" spans="1:12" s="37" customFormat="1" ht="13.5" x14ac:dyDescent="0.25">
      <c r="A819" s="30"/>
      <c r="B819" s="30"/>
      <c r="C819" s="28"/>
      <c r="D819" s="36"/>
      <c r="E819" s="30"/>
      <c r="F819" s="30"/>
      <c r="G819" s="30"/>
      <c r="H819" s="30"/>
      <c r="I819" s="30"/>
      <c r="K819" s="39"/>
      <c r="L819" s="38"/>
    </row>
    <row r="820" spans="1:12" s="37" customFormat="1" ht="13.5" x14ac:dyDescent="0.25">
      <c r="A820" s="30"/>
      <c r="B820" s="30"/>
      <c r="C820" s="28"/>
      <c r="D820" s="36"/>
      <c r="E820" s="30"/>
      <c r="F820" s="30"/>
      <c r="G820" s="30"/>
      <c r="H820" s="30"/>
      <c r="I820" s="30"/>
      <c r="K820" s="39"/>
      <c r="L820" s="38"/>
    </row>
    <row r="821" spans="1:12" s="37" customFormat="1" ht="13.5" x14ac:dyDescent="0.25">
      <c r="A821" s="30"/>
      <c r="B821" s="30"/>
      <c r="C821" s="28"/>
      <c r="D821" s="36"/>
      <c r="E821" s="30"/>
      <c r="F821" s="30"/>
      <c r="G821" s="30"/>
      <c r="H821" s="30"/>
      <c r="I821" s="30"/>
      <c r="K821" s="39"/>
      <c r="L821" s="38"/>
    </row>
    <row r="822" spans="1:12" s="37" customFormat="1" ht="13.5" x14ac:dyDescent="0.25">
      <c r="A822" s="30"/>
      <c r="B822" s="30"/>
      <c r="C822" s="28"/>
      <c r="D822" s="36"/>
      <c r="E822" s="30"/>
      <c r="F822" s="30"/>
      <c r="G822" s="30"/>
      <c r="H822" s="30"/>
      <c r="I822" s="30"/>
      <c r="K822" s="39"/>
      <c r="L822" s="38"/>
    </row>
    <row r="823" spans="1:12" s="37" customFormat="1" ht="13.5" x14ac:dyDescent="0.25">
      <c r="A823" s="30"/>
      <c r="B823" s="30"/>
      <c r="C823" s="28"/>
      <c r="D823" s="36"/>
      <c r="E823" s="30"/>
      <c r="F823" s="30"/>
      <c r="G823" s="30"/>
      <c r="H823" s="30"/>
      <c r="I823" s="30"/>
      <c r="K823" s="39"/>
      <c r="L823" s="38"/>
    </row>
    <row r="824" spans="1:12" s="37" customFormat="1" ht="13.5" x14ac:dyDescent="0.25">
      <c r="A824" s="30"/>
      <c r="B824" s="30"/>
      <c r="C824" s="28"/>
      <c r="D824" s="36"/>
      <c r="E824" s="30"/>
      <c r="F824" s="30"/>
      <c r="G824" s="30"/>
      <c r="H824" s="30"/>
      <c r="I824" s="30"/>
      <c r="K824" s="39"/>
      <c r="L824" s="38"/>
    </row>
    <row r="825" spans="1:12" s="37" customFormat="1" ht="13.5" x14ac:dyDescent="0.25">
      <c r="A825" s="30"/>
      <c r="B825" s="30"/>
      <c r="C825" s="28"/>
      <c r="D825" s="36"/>
      <c r="E825" s="30"/>
      <c r="F825" s="30"/>
      <c r="G825" s="30"/>
      <c r="H825" s="30"/>
      <c r="I825" s="30"/>
      <c r="K825" s="39"/>
      <c r="L825" s="38"/>
    </row>
    <row r="826" spans="1:12" s="37" customFormat="1" ht="13.5" x14ac:dyDescent="0.25">
      <c r="A826" s="30"/>
      <c r="B826" s="30"/>
      <c r="C826" s="28"/>
      <c r="D826" s="36"/>
      <c r="E826" s="30"/>
      <c r="F826" s="30"/>
      <c r="G826" s="30"/>
      <c r="H826" s="30"/>
      <c r="I826" s="30"/>
      <c r="K826" s="39"/>
      <c r="L826" s="38"/>
    </row>
    <row r="827" spans="1:12" s="37" customFormat="1" ht="13.5" x14ac:dyDescent="0.25">
      <c r="A827" s="30"/>
      <c r="B827" s="30"/>
      <c r="C827" s="28"/>
      <c r="D827" s="36"/>
      <c r="E827" s="30"/>
      <c r="F827" s="30"/>
      <c r="G827" s="30"/>
      <c r="H827" s="30"/>
      <c r="I827" s="30"/>
      <c r="K827" s="39"/>
      <c r="L827" s="38"/>
    </row>
    <row r="828" spans="1:12" s="37" customFormat="1" ht="13.5" x14ac:dyDescent="0.25">
      <c r="A828" s="30"/>
      <c r="B828" s="30"/>
      <c r="C828" s="28"/>
      <c r="D828" s="36"/>
      <c r="E828" s="30"/>
      <c r="F828" s="30"/>
      <c r="G828" s="30"/>
      <c r="H828" s="30"/>
      <c r="I828" s="30"/>
      <c r="K828" s="39"/>
      <c r="L828" s="38"/>
    </row>
    <row r="829" spans="1:12" s="37" customFormat="1" ht="13.5" x14ac:dyDescent="0.25">
      <c r="A829" s="30"/>
      <c r="B829" s="30"/>
      <c r="C829" s="28"/>
      <c r="D829" s="36"/>
      <c r="E829" s="30"/>
      <c r="F829" s="30"/>
      <c r="G829" s="30"/>
      <c r="H829" s="30"/>
      <c r="I829" s="30"/>
      <c r="K829" s="39"/>
      <c r="L829" s="38"/>
    </row>
    <row r="830" spans="1:12" s="37" customFormat="1" ht="13.5" x14ac:dyDescent="0.25">
      <c r="A830" s="30"/>
      <c r="B830" s="30"/>
      <c r="C830" s="28"/>
      <c r="D830" s="36"/>
      <c r="E830" s="30"/>
      <c r="F830" s="30"/>
      <c r="G830" s="30"/>
      <c r="H830" s="30"/>
      <c r="I830" s="30"/>
      <c r="K830" s="39"/>
      <c r="L830" s="38"/>
    </row>
    <row r="831" spans="1:12" s="37" customFormat="1" ht="13.5" x14ac:dyDescent="0.25">
      <c r="A831" s="30"/>
      <c r="B831" s="30"/>
      <c r="C831" s="28"/>
      <c r="D831" s="36"/>
      <c r="E831" s="30"/>
      <c r="F831" s="30"/>
      <c r="G831" s="30"/>
      <c r="H831" s="30"/>
      <c r="I831" s="30"/>
      <c r="K831" s="39"/>
      <c r="L831" s="38"/>
    </row>
    <row r="832" spans="1:12" s="37" customFormat="1" ht="13.5" x14ac:dyDescent="0.25">
      <c r="A832" s="30"/>
      <c r="B832" s="30"/>
      <c r="C832" s="28"/>
      <c r="D832" s="36"/>
      <c r="E832" s="30"/>
      <c r="F832" s="30"/>
      <c r="G832" s="30"/>
      <c r="H832" s="30"/>
      <c r="I832" s="30"/>
      <c r="K832" s="39"/>
      <c r="L832" s="38"/>
    </row>
    <row r="833" spans="1:12" s="37" customFormat="1" ht="13.5" x14ac:dyDescent="0.25">
      <c r="A833" s="30"/>
      <c r="B833" s="30"/>
      <c r="C833" s="28"/>
      <c r="D833" s="36"/>
      <c r="E833" s="30"/>
      <c r="F833" s="30"/>
      <c r="G833" s="30"/>
      <c r="H833" s="30"/>
      <c r="I833" s="30"/>
      <c r="K833" s="39"/>
      <c r="L833" s="38"/>
    </row>
    <row r="834" spans="1:12" s="37" customFormat="1" ht="13.5" x14ac:dyDescent="0.25">
      <c r="A834" s="30"/>
      <c r="B834" s="30"/>
      <c r="C834" s="28"/>
      <c r="D834" s="36"/>
      <c r="E834" s="30"/>
      <c r="F834" s="30"/>
      <c r="G834" s="30"/>
      <c r="H834" s="30"/>
      <c r="I834" s="30"/>
      <c r="K834" s="39"/>
      <c r="L834" s="38"/>
    </row>
    <row r="835" spans="1:12" s="37" customFormat="1" ht="13.5" x14ac:dyDescent="0.25">
      <c r="A835" s="30"/>
      <c r="B835" s="30"/>
      <c r="C835" s="28"/>
      <c r="D835" s="36"/>
      <c r="E835" s="30"/>
      <c r="F835" s="30"/>
      <c r="G835" s="30"/>
      <c r="H835" s="30"/>
      <c r="I835" s="30"/>
      <c r="K835" s="39"/>
      <c r="L835" s="38"/>
    </row>
    <row r="836" spans="1:12" s="37" customFormat="1" ht="13.5" x14ac:dyDescent="0.25">
      <c r="A836" s="30"/>
      <c r="B836" s="30"/>
      <c r="C836" s="28"/>
      <c r="D836" s="36"/>
      <c r="E836" s="30"/>
      <c r="F836" s="30"/>
      <c r="G836" s="30"/>
      <c r="H836" s="30"/>
      <c r="I836" s="30"/>
      <c r="K836" s="39"/>
      <c r="L836" s="38"/>
    </row>
    <row r="837" spans="1:12" s="37" customFormat="1" ht="13.5" x14ac:dyDescent="0.25">
      <c r="A837" s="30"/>
      <c r="B837" s="30"/>
      <c r="C837" s="28"/>
      <c r="D837" s="36"/>
      <c r="E837" s="30"/>
      <c r="F837" s="30"/>
      <c r="G837" s="30"/>
      <c r="H837" s="30"/>
      <c r="I837" s="30"/>
      <c r="K837" s="39"/>
      <c r="L837" s="38"/>
    </row>
    <row r="838" spans="1:12" s="37" customFormat="1" ht="13.5" x14ac:dyDescent="0.25">
      <c r="A838" s="30"/>
      <c r="B838" s="30"/>
      <c r="C838" s="28"/>
      <c r="D838" s="36"/>
      <c r="E838" s="30"/>
      <c r="F838" s="30"/>
      <c r="G838" s="30"/>
      <c r="H838" s="30"/>
      <c r="I838" s="30"/>
      <c r="K838" s="39"/>
      <c r="L838" s="38"/>
    </row>
    <row r="839" spans="1:12" s="37" customFormat="1" ht="13.5" x14ac:dyDescent="0.25">
      <c r="A839" s="30"/>
      <c r="B839" s="30"/>
      <c r="C839" s="28"/>
      <c r="D839" s="36"/>
      <c r="E839" s="30"/>
      <c r="F839" s="30"/>
      <c r="G839" s="30"/>
      <c r="H839" s="30"/>
      <c r="I839" s="30"/>
      <c r="K839" s="39"/>
      <c r="L839" s="38"/>
    </row>
    <row r="840" spans="1:12" s="37" customFormat="1" ht="13.5" x14ac:dyDescent="0.25">
      <c r="A840" s="30"/>
      <c r="B840" s="30"/>
      <c r="C840" s="28"/>
      <c r="D840" s="36"/>
      <c r="E840" s="30"/>
      <c r="F840" s="30"/>
      <c r="G840" s="30"/>
      <c r="H840" s="30"/>
      <c r="I840" s="30"/>
      <c r="K840" s="39"/>
      <c r="L840" s="38"/>
    </row>
    <row r="841" spans="1:12" s="37" customFormat="1" ht="13.5" x14ac:dyDescent="0.25">
      <c r="A841" s="30"/>
      <c r="B841" s="30"/>
      <c r="C841" s="28"/>
      <c r="D841" s="36"/>
      <c r="E841" s="30"/>
      <c r="F841" s="30"/>
      <c r="G841" s="30"/>
      <c r="H841" s="30"/>
      <c r="I841" s="30"/>
      <c r="K841" s="39"/>
      <c r="L841" s="38"/>
    </row>
    <row r="842" spans="1:12" s="37" customFormat="1" ht="13.5" x14ac:dyDescent="0.25">
      <c r="A842" s="30"/>
      <c r="B842" s="30"/>
      <c r="C842" s="28"/>
      <c r="D842" s="36"/>
      <c r="E842" s="30"/>
      <c r="F842" s="30"/>
      <c r="G842" s="30"/>
      <c r="H842" s="30"/>
      <c r="I842" s="30"/>
      <c r="K842" s="39"/>
      <c r="L842" s="38"/>
    </row>
    <row r="843" spans="1:12" s="37" customFormat="1" ht="13.5" x14ac:dyDescent="0.25">
      <c r="A843" s="30"/>
      <c r="B843" s="30"/>
      <c r="C843" s="28"/>
      <c r="D843" s="36"/>
      <c r="E843" s="30"/>
      <c r="F843" s="30"/>
      <c r="G843" s="30"/>
      <c r="H843" s="30"/>
      <c r="I843" s="30"/>
      <c r="K843" s="39"/>
      <c r="L843" s="38"/>
    </row>
    <row r="844" spans="1:12" s="37" customFormat="1" ht="13.5" x14ac:dyDescent="0.25">
      <c r="A844" s="30"/>
      <c r="B844" s="30"/>
      <c r="C844" s="28"/>
      <c r="D844" s="36"/>
      <c r="E844" s="30"/>
      <c r="F844" s="30"/>
      <c r="G844" s="30"/>
      <c r="H844" s="30"/>
      <c r="I844" s="30"/>
      <c r="K844" s="39"/>
      <c r="L844" s="38"/>
    </row>
    <row r="845" spans="1:12" s="37" customFormat="1" ht="13.5" x14ac:dyDescent="0.25">
      <c r="A845" s="30"/>
      <c r="B845" s="30"/>
      <c r="C845" s="28"/>
      <c r="D845" s="36"/>
      <c r="E845" s="30"/>
      <c r="F845" s="30"/>
      <c r="G845" s="30"/>
      <c r="H845" s="30"/>
      <c r="I845" s="30"/>
      <c r="K845" s="39"/>
      <c r="L845" s="38"/>
    </row>
    <row r="846" spans="1:12" s="37" customFormat="1" ht="13.5" x14ac:dyDescent="0.25">
      <c r="A846" s="30"/>
      <c r="B846" s="30"/>
      <c r="C846" s="28"/>
      <c r="D846" s="36"/>
      <c r="E846" s="30"/>
      <c r="F846" s="30"/>
      <c r="G846" s="30"/>
      <c r="H846" s="30"/>
      <c r="I846" s="30"/>
      <c r="K846" s="39"/>
      <c r="L846" s="38"/>
    </row>
    <row r="847" spans="1:12" s="37" customFormat="1" ht="13.5" x14ac:dyDescent="0.25">
      <c r="A847" s="30"/>
      <c r="B847" s="30"/>
      <c r="C847" s="28"/>
      <c r="D847" s="36"/>
      <c r="E847" s="30"/>
      <c r="F847" s="30"/>
      <c r="G847" s="30"/>
      <c r="H847" s="30"/>
      <c r="I847" s="30"/>
      <c r="K847" s="39"/>
      <c r="L847" s="38"/>
    </row>
    <row r="848" spans="1:12" s="37" customFormat="1" ht="13.5" x14ac:dyDescent="0.25">
      <c r="A848" s="30"/>
      <c r="B848" s="30"/>
      <c r="C848" s="28"/>
      <c r="D848" s="36"/>
      <c r="E848" s="30"/>
      <c r="F848" s="30"/>
      <c r="G848" s="30"/>
      <c r="H848" s="30"/>
      <c r="I848" s="30"/>
      <c r="K848" s="39"/>
      <c r="L848" s="38"/>
    </row>
    <row r="849" spans="1:12" s="37" customFormat="1" ht="13.5" x14ac:dyDescent="0.25">
      <c r="A849" s="30"/>
      <c r="B849" s="30"/>
      <c r="C849" s="28"/>
      <c r="D849" s="36"/>
      <c r="E849" s="30"/>
      <c r="F849" s="30"/>
      <c r="G849" s="30"/>
      <c r="H849" s="30"/>
      <c r="I849" s="30"/>
      <c r="K849" s="39"/>
      <c r="L849" s="38"/>
    </row>
    <row r="850" spans="1:12" s="37" customFormat="1" ht="13.5" x14ac:dyDescent="0.25">
      <c r="A850" s="30"/>
      <c r="B850" s="30"/>
      <c r="C850" s="28"/>
      <c r="D850" s="36"/>
      <c r="E850" s="30"/>
      <c r="F850" s="30"/>
      <c r="G850" s="30"/>
      <c r="H850" s="30"/>
      <c r="I850" s="30"/>
      <c r="K850" s="39"/>
      <c r="L850" s="38"/>
    </row>
    <row r="851" spans="1:12" s="37" customFormat="1" ht="13.5" x14ac:dyDescent="0.25">
      <c r="A851" s="30"/>
      <c r="B851" s="30"/>
      <c r="C851" s="28"/>
      <c r="D851" s="36"/>
      <c r="E851" s="30"/>
      <c r="F851" s="30"/>
      <c r="G851" s="30"/>
      <c r="H851" s="30"/>
      <c r="I851" s="30"/>
      <c r="K851" s="39"/>
      <c r="L851" s="38"/>
    </row>
    <row r="852" spans="1:12" s="37" customFormat="1" ht="13.5" x14ac:dyDescent="0.25">
      <c r="A852" s="30"/>
      <c r="B852" s="30"/>
      <c r="C852" s="28"/>
      <c r="D852" s="36"/>
      <c r="E852" s="30"/>
      <c r="F852" s="30"/>
      <c r="G852" s="30"/>
      <c r="H852" s="30"/>
      <c r="I852" s="30"/>
      <c r="K852" s="39"/>
      <c r="L852" s="38"/>
    </row>
    <row r="853" spans="1:12" s="37" customFormat="1" ht="13.5" x14ac:dyDescent="0.25">
      <c r="A853" s="30"/>
      <c r="B853" s="30"/>
      <c r="C853" s="28"/>
      <c r="D853" s="36"/>
      <c r="E853" s="30"/>
      <c r="F853" s="30"/>
      <c r="G853" s="30"/>
      <c r="H853" s="30"/>
      <c r="I853" s="30"/>
      <c r="K853" s="39"/>
      <c r="L853" s="38"/>
    </row>
    <row r="854" spans="1:12" s="37" customFormat="1" ht="13.5" x14ac:dyDescent="0.25">
      <c r="A854" s="30"/>
      <c r="B854" s="30"/>
      <c r="C854" s="28"/>
      <c r="D854" s="36"/>
      <c r="E854" s="30"/>
      <c r="F854" s="30"/>
      <c r="G854" s="30"/>
      <c r="H854" s="30"/>
      <c r="I854" s="30"/>
      <c r="K854" s="39"/>
      <c r="L854" s="38"/>
    </row>
    <row r="855" spans="1:12" s="37" customFormat="1" ht="13.5" x14ac:dyDescent="0.25">
      <c r="A855" s="30"/>
      <c r="B855" s="30"/>
      <c r="C855" s="28"/>
      <c r="D855" s="36"/>
      <c r="E855" s="30"/>
      <c r="F855" s="30"/>
      <c r="G855" s="30"/>
      <c r="H855" s="30"/>
      <c r="I855" s="30"/>
      <c r="K855" s="39"/>
      <c r="L855" s="38"/>
    </row>
    <row r="856" spans="1:12" s="37" customFormat="1" ht="13.5" x14ac:dyDescent="0.25">
      <c r="A856" s="30"/>
      <c r="B856" s="30"/>
      <c r="C856" s="28"/>
      <c r="D856" s="36"/>
      <c r="E856" s="30"/>
      <c r="F856" s="30"/>
      <c r="G856" s="30"/>
      <c r="H856" s="30"/>
      <c r="I856" s="30"/>
      <c r="K856" s="39"/>
      <c r="L856" s="38"/>
    </row>
    <row r="857" spans="1:12" s="37" customFormat="1" ht="13.5" x14ac:dyDescent="0.25">
      <c r="A857" s="30"/>
      <c r="B857" s="30"/>
      <c r="C857" s="28"/>
      <c r="D857" s="36"/>
      <c r="E857" s="30"/>
      <c r="F857" s="30"/>
      <c r="G857" s="30"/>
      <c r="H857" s="30"/>
      <c r="I857" s="30"/>
      <c r="K857" s="39"/>
      <c r="L857" s="38"/>
    </row>
    <row r="858" spans="1:12" s="37" customFormat="1" ht="13.5" x14ac:dyDescent="0.25">
      <c r="A858" s="30"/>
      <c r="B858" s="30"/>
      <c r="C858" s="28"/>
      <c r="D858" s="36"/>
      <c r="E858" s="30"/>
      <c r="F858" s="30"/>
      <c r="G858" s="30"/>
      <c r="H858" s="30"/>
      <c r="I858" s="30"/>
      <c r="K858" s="39"/>
      <c r="L858" s="38"/>
    </row>
    <row r="859" spans="1:12" s="37" customFormat="1" ht="13.5" x14ac:dyDescent="0.25">
      <c r="A859" s="30"/>
      <c r="B859" s="30"/>
      <c r="C859" s="28"/>
      <c r="D859" s="36"/>
      <c r="E859" s="30"/>
      <c r="F859" s="30"/>
      <c r="G859" s="30"/>
      <c r="H859" s="30"/>
      <c r="I859" s="30"/>
      <c r="K859" s="39"/>
      <c r="L859" s="38"/>
    </row>
    <row r="860" spans="1:12" s="37" customFormat="1" ht="13.5" x14ac:dyDescent="0.25">
      <c r="A860" s="30"/>
      <c r="B860" s="30"/>
      <c r="C860" s="28"/>
      <c r="D860" s="36"/>
      <c r="E860" s="30"/>
      <c r="F860" s="30"/>
      <c r="G860" s="30"/>
      <c r="H860" s="30"/>
      <c r="I860" s="30"/>
      <c r="K860" s="39"/>
      <c r="L860" s="38"/>
    </row>
    <row r="861" spans="1:12" s="37" customFormat="1" ht="13.5" x14ac:dyDescent="0.25">
      <c r="A861" s="30"/>
      <c r="B861" s="30"/>
      <c r="C861" s="28"/>
      <c r="D861" s="36"/>
      <c r="E861" s="30"/>
      <c r="F861" s="30"/>
      <c r="G861" s="30"/>
      <c r="H861" s="30"/>
      <c r="I861" s="30"/>
      <c r="K861" s="39"/>
      <c r="L861" s="38"/>
    </row>
    <row r="862" spans="1:12" s="37" customFormat="1" ht="13.5" x14ac:dyDescent="0.25">
      <c r="A862" s="30"/>
      <c r="B862" s="30"/>
      <c r="C862" s="28"/>
      <c r="D862" s="36"/>
      <c r="E862" s="30"/>
      <c r="F862" s="30"/>
      <c r="G862" s="30"/>
      <c r="H862" s="30"/>
      <c r="I862" s="30"/>
      <c r="K862" s="39"/>
      <c r="L862" s="38"/>
    </row>
    <row r="863" spans="1:12" s="37" customFormat="1" ht="13.5" x14ac:dyDescent="0.25">
      <c r="A863" s="30"/>
      <c r="B863" s="30"/>
      <c r="C863" s="28"/>
      <c r="D863" s="36"/>
      <c r="E863" s="30"/>
      <c r="F863" s="30"/>
      <c r="G863" s="30"/>
      <c r="H863" s="30"/>
      <c r="I863" s="30"/>
      <c r="K863" s="39"/>
      <c r="L863" s="38"/>
    </row>
    <row r="864" spans="1:12" s="37" customFormat="1" ht="13.5" x14ac:dyDescent="0.25">
      <c r="A864" s="30"/>
      <c r="B864" s="30"/>
      <c r="C864" s="28"/>
      <c r="D864" s="36"/>
      <c r="E864" s="30"/>
      <c r="F864" s="30"/>
      <c r="G864" s="30"/>
      <c r="H864" s="30"/>
      <c r="I864" s="30"/>
      <c r="K864" s="39"/>
      <c r="L864" s="38"/>
    </row>
    <row r="865" spans="1:12" s="37" customFormat="1" ht="13.5" x14ac:dyDescent="0.25">
      <c r="A865" s="30"/>
      <c r="B865" s="30"/>
      <c r="C865" s="28"/>
      <c r="D865" s="36"/>
      <c r="E865" s="30"/>
      <c r="F865" s="30"/>
      <c r="G865" s="30"/>
      <c r="H865" s="30"/>
      <c r="I865" s="30"/>
      <c r="K865" s="39"/>
      <c r="L865" s="38"/>
    </row>
    <row r="866" spans="1:12" s="37" customFormat="1" ht="13.5" x14ac:dyDescent="0.25">
      <c r="A866" s="30"/>
      <c r="B866" s="30"/>
      <c r="C866" s="28"/>
      <c r="D866" s="36"/>
      <c r="E866" s="30"/>
      <c r="F866" s="30"/>
      <c r="G866" s="30"/>
      <c r="H866" s="30"/>
      <c r="I866" s="30"/>
      <c r="K866" s="39"/>
      <c r="L866" s="38"/>
    </row>
    <row r="867" spans="1:12" s="37" customFormat="1" ht="13.5" x14ac:dyDescent="0.25">
      <c r="A867" s="30"/>
      <c r="B867" s="30"/>
      <c r="C867" s="28"/>
      <c r="D867" s="36"/>
      <c r="E867" s="30"/>
      <c r="F867" s="30"/>
      <c r="G867" s="30"/>
      <c r="H867" s="30"/>
      <c r="I867" s="30"/>
      <c r="K867" s="39"/>
      <c r="L867" s="38"/>
    </row>
    <row r="868" spans="1:12" s="37" customFormat="1" ht="13.5" x14ac:dyDescent="0.25">
      <c r="A868" s="30"/>
      <c r="B868" s="30"/>
      <c r="C868" s="28"/>
      <c r="D868" s="36"/>
      <c r="E868" s="30"/>
      <c r="F868" s="30"/>
      <c r="G868" s="30"/>
      <c r="H868" s="30"/>
      <c r="I868" s="30"/>
      <c r="K868" s="39"/>
      <c r="L868" s="38"/>
    </row>
    <row r="869" spans="1:12" s="37" customFormat="1" ht="13.5" x14ac:dyDescent="0.25">
      <c r="A869" s="30"/>
      <c r="B869" s="30"/>
      <c r="C869" s="28"/>
      <c r="D869" s="36"/>
      <c r="E869" s="30"/>
      <c r="F869" s="30"/>
      <c r="G869" s="30"/>
      <c r="H869" s="30"/>
      <c r="I869" s="30"/>
      <c r="K869" s="39"/>
      <c r="L869" s="38"/>
    </row>
    <row r="870" spans="1:12" s="37" customFormat="1" ht="13.5" x14ac:dyDescent="0.25">
      <c r="A870" s="30"/>
      <c r="B870" s="30"/>
      <c r="C870" s="28"/>
      <c r="D870" s="36"/>
      <c r="E870" s="30"/>
      <c r="F870" s="30"/>
      <c r="G870" s="30"/>
      <c r="H870" s="30"/>
      <c r="I870" s="30"/>
      <c r="K870" s="39"/>
      <c r="L870" s="38"/>
    </row>
    <row r="871" spans="1:12" s="37" customFormat="1" ht="13.5" x14ac:dyDescent="0.25">
      <c r="A871" s="30"/>
      <c r="B871" s="30"/>
      <c r="C871" s="28"/>
      <c r="D871" s="36"/>
      <c r="E871" s="30"/>
      <c r="F871" s="30"/>
      <c r="G871" s="30"/>
      <c r="H871" s="30"/>
      <c r="I871" s="30"/>
      <c r="K871" s="39"/>
      <c r="L871" s="38"/>
    </row>
    <row r="872" spans="1:12" s="37" customFormat="1" ht="13.5" x14ac:dyDescent="0.25">
      <c r="A872" s="30"/>
      <c r="B872" s="30"/>
      <c r="C872" s="28"/>
      <c r="D872" s="36"/>
      <c r="E872" s="30"/>
      <c r="F872" s="30"/>
      <c r="G872" s="30"/>
      <c r="H872" s="30"/>
      <c r="I872" s="30"/>
      <c r="K872" s="39"/>
      <c r="L872" s="38"/>
    </row>
    <row r="873" spans="1:12" s="37" customFormat="1" ht="13.5" x14ac:dyDescent="0.25">
      <c r="A873" s="30"/>
      <c r="B873" s="30"/>
      <c r="C873" s="28"/>
      <c r="D873" s="36"/>
      <c r="E873" s="30"/>
      <c r="F873" s="30"/>
      <c r="G873" s="30"/>
      <c r="H873" s="30"/>
      <c r="I873" s="30"/>
      <c r="K873" s="39"/>
      <c r="L873" s="38"/>
    </row>
    <row r="874" spans="1:12" s="37" customFormat="1" ht="13.5" x14ac:dyDescent="0.25">
      <c r="A874" s="30"/>
      <c r="B874" s="30"/>
      <c r="C874" s="28"/>
      <c r="D874" s="36"/>
      <c r="E874" s="30"/>
      <c r="F874" s="30"/>
      <c r="G874" s="30"/>
      <c r="H874" s="30"/>
      <c r="I874" s="30"/>
      <c r="K874" s="39"/>
      <c r="L874" s="38"/>
    </row>
    <row r="875" spans="1:12" s="37" customFormat="1" ht="13.5" x14ac:dyDescent="0.25">
      <c r="A875" s="30"/>
      <c r="B875" s="30"/>
      <c r="C875" s="28"/>
      <c r="D875" s="36"/>
      <c r="E875" s="30"/>
      <c r="F875" s="30"/>
      <c r="G875" s="30"/>
      <c r="H875" s="30"/>
      <c r="I875" s="30"/>
      <c r="K875" s="39"/>
      <c r="L875" s="38"/>
    </row>
    <row r="876" spans="1:12" s="37" customFormat="1" ht="13.5" x14ac:dyDescent="0.25">
      <c r="A876" s="30"/>
      <c r="B876" s="30"/>
      <c r="C876" s="28"/>
      <c r="D876" s="36"/>
      <c r="E876" s="30"/>
      <c r="F876" s="30"/>
      <c r="G876" s="30"/>
      <c r="H876" s="30"/>
      <c r="I876" s="30"/>
      <c r="K876" s="39"/>
      <c r="L876" s="38"/>
    </row>
    <row r="877" spans="1:12" s="37" customFormat="1" ht="13.5" x14ac:dyDescent="0.25">
      <c r="A877" s="30"/>
      <c r="B877" s="30"/>
      <c r="C877" s="28"/>
      <c r="D877" s="36"/>
      <c r="E877" s="30"/>
      <c r="F877" s="30"/>
      <c r="G877" s="30"/>
      <c r="H877" s="30"/>
      <c r="I877" s="30"/>
      <c r="K877" s="39"/>
      <c r="L877" s="38"/>
    </row>
    <row r="878" spans="1:12" s="37" customFormat="1" ht="13.5" x14ac:dyDescent="0.25">
      <c r="A878" s="30"/>
      <c r="B878" s="30"/>
      <c r="C878" s="28"/>
      <c r="D878" s="36"/>
      <c r="E878" s="30"/>
      <c r="F878" s="30"/>
      <c r="G878" s="30"/>
      <c r="H878" s="30"/>
      <c r="I878" s="30"/>
      <c r="K878" s="39"/>
      <c r="L878" s="38"/>
    </row>
    <row r="879" spans="1:12" s="37" customFormat="1" ht="13.5" x14ac:dyDescent="0.25">
      <c r="A879" s="30"/>
      <c r="B879" s="30"/>
      <c r="C879" s="28"/>
      <c r="D879" s="36"/>
      <c r="E879" s="30"/>
      <c r="F879" s="30"/>
      <c r="G879" s="30"/>
      <c r="H879" s="30"/>
      <c r="I879" s="30"/>
      <c r="K879" s="39"/>
      <c r="L879" s="38"/>
    </row>
    <row r="880" spans="1:12" s="37" customFormat="1" ht="13.5" x14ac:dyDescent="0.25">
      <c r="A880" s="30"/>
      <c r="B880" s="30"/>
      <c r="C880" s="28"/>
      <c r="D880" s="36"/>
      <c r="E880" s="30"/>
      <c r="F880" s="30"/>
      <c r="G880" s="30"/>
      <c r="H880" s="30"/>
      <c r="I880" s="30"/>
      <c r="K880" s="39"/>
      <c r="L880" s="38"/>
    </row>
    <row r="881" spans="1:12" s="37" customFormat="1" ht="13.5" x14ac:dyDescent="0.25">
      <c r="A881" s="30"/>
      <c r="B881" s="30"/>
      <c r="C881" s="28"/>
      <c r="D881" s="36"/>
      <c r="E881" s="30"/>
      <c r="F881" s="30"/>
      <c r="G881" s="30"/>
      <c r="H881" s="30"/>
      <c r="I881" s="30"/>
      <c r="K881" s="39"/>
      <c r="L881" s="38"/>
    </row>
    <row r="882" spans="1:12" s="37" customFormat="1" ht="13.5" x14ac:dyDescent="0.25">
      <c r="A882" s="30"/>
      <c r="B882" s="30"/>
      <c r="C882" s="28"/>
      <c r="D882" s="36"/>
      <c r="E882" s="30"/>
      <c r="F882" s="30"/>
      <c r="G882" s="30"/>
      <c r="H882" s="30"/>
      <c r="I882" s="30"/>
      <c r="K882" s="39"/>
      <c r="L882" s="38"/>
    </row>
    <row r="883" spans="1:12" s="37" customFormat="1" ht="13.5" x14ac:dyDescent="0.25">
      <c r="A883" s="30"/>
      <c r="B883" s="30"/>
      <c r="C883" s="28"/>
      <c r="D883" s="36"/>
      <c r="E883" s="30"/>
      <c r="F883" s="30"/>
      <c r="G883" s="30"/>
      <c r="H883" s="30"/>
      <c r="I883" s="30"/>
      <c r="K883" s="39"/>
      <c r="L883" s="38"/>
    </row>
    <row r="884" spans="1:12" s="37" customFormat="1" ht="13.5" x14ac:dyDescent="0.25">
      <c r="A884" s="30"/>
      <c r="B884" s="30"/>
      <c r="C884" s="28"/>
      <c r="D884" s="36"/>
      <c r="E884" s="30"/>
      <c r="F884" s="30"/>
      <c r="G884" s="30"/>
      <c r="H884" s="30"/>
      <c r="I884" s="30"/>
      <c r="K884" s="39"/>
      <c r="L884" s="38"/>
    </row>
    <row r="885" spans="1:12" s="37" customFormat="1" ht="13.5" x14ac:dyDescent="0.25">
      <c r="A885" s="30"/>
      <c r="B885" s="30"/>
      <c r="C885" s="28"/>
      <c r="D885" s="36"/>
      <c r="E885" s="30"/>
      <c r="F885" s="30"/>
      <c r="G885" s="30"/>
      <c r="H885" s="30"/>
      <c r="I885" s="30"/>
      <c r="K885" s="39"/>
      <c r="L885" s="38"/>
    </row>
    <row r="886" spans="1:12" s="37" customFormat="1" ht="13.5" x14ac:dyDescent="0.25">
      <c r="A886" s="30"/>
      <c r="B886" s="30"/>
      <c r="C886" s="28"/>
      <c r="D886" s="36"/>
      <c r="E886" s="30"/>
      <c r="F886" s="30"/>
      <c r="G886" s="30"/>
      <c r="H886" s="30"/>
      <c r="I886" s="30"/>
      <c r="K886" s="39"/>
      <c r="L886" s="38"/>
    </row>
    <row r="887" spans="1:12" s="37" customFormat="1" ht="13.5" x14ac:dyDescent="0.25">
      <c r="A887" s="30"/>
      <c r="B887" s="30"/>
      <c r="C887" s="28"/>
      <c r="D887" s="36"/>
      <c r="E887" s="30"/>
      <c r="F887" s="30"/>
      <c r="G887" s="30"/>
      <c r="H887" s="30"/>
      <c r="I887" s="30"/>
      <c r="K887" s="39"/>
      <c r="L887" s="38"/>
    </row>
    <row r="888" spans="1:12" s="37" customFormat="1" ht="13.5" x14ac:dyDescent="0.25">
      <c r="A888" s="30"/>
      <c r="B888" s="30"/>
      <c r="C888" s="28"/>
      <c r="D888" s="36"/>
      <c r="E888" s="30"/>
      <c r="F888" s="30"/>
      <c r="G888" s="30"/>
      <c r="H888" s="30"/>
      <c r="I888" s="30"/>
      <c r="K888" s="39"/>
      <c r="L888" s="38"/>
    </row>
    <row r="889" spans="1:12" s="37" customFormat="1" ht="13.5" x14ac:dyDescent="0.25">
      <c r="A889" s="30"/>
      <c r="B889" s="30"/>
      <c r="C889" s="28"/>
      <c r="D889" s="36"/>
      <c r="E889" s="30"/>
      <c r="F889" s="30"/>
      <c r="G889" s="30"/>
      <c r="H889" s="30"/>
      <c r="I889" s="30"/>
      <c r="K889" s="39"/>
      <c r="L889" s="38"/>
    </row>
    <row r="890" spans="1:12" s="37" customFormat="1" ht="13.5" x14ac:dyDescent="0.25">
      <c r="A890" s="30"/>
      <c r="B890" s="30"/>
      <c r="C890" s="28"/>
      <c r="D890" s="36"/>
      <c r="E890" s="30"/>
      <c r="F890" s="30"/>
      <c r="G890" s="30"/>
      <c r="H890" s="30"/>
      <c r="I890" s="30"/>
      <c r="K890" s="39"/>
      <c r="L890" s="38"/>
    </row>
    <row r="891" spans="1:12" s="37" customFormat="1" ht="13.5" x14ac:dyDescent="0.25">
      <c r="A891" s="30"/>
      <c r="B891" s="30"/>
      <c r="C891" s="28"/>
      <c r="D891" s="36"/>
      <c r="E891" s="30"/>
      <c r="F891" s="30"/>
      <c r="G891" s="30"/>
      <c r="H891" s="30"/>
      <c r="I891" s="30"/>
      <c r="K891" s="39"/>
      <c r="L891" s="38"/>
    </row>
    <row r="892" spans="1:12" s="37" customFormat="1" ht="13.5" x14ac:dyDescent="0.25">
      <c r="A892" s="30"/>
      <c r="B892" s="30"/>
      <c r="C892" s="28"/>
      <c r="D892" s="36"/>
      <c r="E892" s="30"/>
      <c r="F892" s="30"/>
      <c r="G892" s="30"/>
      <c r="H892" s="30"/>
      <c r="I892" s="30"/>
      <c r="K892" s="39"/>
      <c r="L892" s="38"/>
    </row>
    <row r="893" spans="1:12" s="37" customFormat="1" ht="13.5" x14ac:dyDescent="0.25">
      <c r="A893" s="30"/>
      <c r="B893" s="30"/>
      <c r="C893" s="28"/>
      <c r="D893" s="36"/>
      <c r="E893" s="30"/>
      <c r="F893" s="30"/>
      <c r="G893" s="30"/>
      <c r="H893" s="30"/>
      <c r="I893" s="30"/>
      <c r="K893" s="39"/>
      <c r="L893" s="38"/>
    </row>
    <row r="894" spans="1:12" s="37" customFormat="1" ht="13.5" x14ac:dyDescent="0.25">
      <c r="A894" s="30"/>
      <c r="B894" s="30"/>
      <c r="C894" s="28"/>
      <c r="D894" s="36"/>
      <c r="E894" s="30"/>
      <c r="F894" s="30"/>
      <c r="G894" s="30"/>
      <c r="H894" s="30"/>
      <c r="I894" s="30"/>
      <c r="K894" s="39"/>
      <c r="L894" s="38"/>
    </row>
    <row r="895" spans="1:12" s="37" customFormat="1" ht="13.5" x14ac:dyDescent="0.25">
      <c r="A895" s="30"/>
      <c r="B895" s="30"/>
      <c r="C895" s="28"/>
      <c r="D895" s="36"/>
      <c r="E895" s="30"/>
      <c r="F895" s="30"/>
      <c r="G895" s="30"/>
      <c r="H895" s="30"/>
      <c r="I895" s="30"/>
      <c r="K895" s="39"/>
      <c r="L895" s="38"/>
    </row>
    <row r="896" spans="1:12" s="37" customFormat="1" ht="13.5" x14ac:dyDescent="0.25">
      <c r="A896" s="30"/>
      <c r="B896" s="30"/>
      <c r="C896" s="28"/>
      <c r="D896" s="36"/>
      <c r="E896" s="30"/>
      <c r="F896" s="30"/>
      <c r="G896" s="30"/>
      <c r="H896" s="30"/>
      <c r="I896" s="30"/>
      <c r="K896" s="39"/>
      <c r="L896" s="38"/>
    </row>
    <row r="897" spans="1:12" s="37" customFormat="1" ht="13.5" x14ac:dyDescent="0.25">
      <c r="A897" s="30"/>
      <c r="B897" s="30"/>
      <c r="C897" s="28"/>
      <c r="D897" s="36"/>
      <c r="E897" s="30"/>
      <c r="F897" s="30"/>
      <c r="G897" s="30"/>
      <c r="H897" s="30"/>
      <c r="I897" s="30"/>
      <c r="K897" s="39"/>
      <c r="L897" s="38"/>
    </row>
    <row r="898" spans="1:12" s="37" customFormat="1" ht="13.5" x14ac:dyDescent="0.25">
      <c r="A898" s="30"/>
      <c r="B898" s="30"/>
      <c r="C898" s="28"/>
      <c r="D898" s="36"/>
      <c r="E898" s="30"/>
      <c r="F898" s="30"/>
      <c r="G898" s="30"/>
      <c r="H898" s="30"/>
      <c r="I898" s="30"/>
      <c r="K898" s="39"/>
      <c r="L898" s="38"/>
    </row>
    <row r="899" spans="1:12" s="37" customFormat="1" ht="13.5" x14ac:dyDescent="0.25">
      <c r="A899" s="30"/>
      <c r="B899" s="30"/>
      <c r="C899" s="28"/>
      <c r="D899" s="36"/>
      <c r="E899" s="30"/>
      <c r="F899" s="30"/>
      <c r="G899" s="30"/>
      <c r="H899" s="30"/>
      <c r="I899" s="30"/>
      <c r="K899" s="39"/>
      <c r="L899" s="38"/>
    </row>
    <row r="900" spans="1:12" s="37" customFormat="1" ht="13.5" x14ac:dyDescent="0.25">
      <c r="A900" s="30"/>
      <c r="B900" s="30"/>
      <c r="C900" s="28"/>
      <c r="D900" s="36"/>
      <c r="E900" s="30"/>
      <c r="F900" s="30"/>
      <c r="G900" s="30"/>
      <c r="H900" s="30"/>
      <c r="I900" s="30"/>
      <c r="K900" s="39"/>
      <c r="L900" s="38"/>
    </row>
    <row r="901" spans="1:12" s="37" customFormat="1" ht="13.5" x14ac:dyDescent="0.25">
      <c r="A901" s="30"/>
      <c r="B901" s="30"/>
      <c r="C901" s="28"/>
      <c r="D901" s="36"/>
      <c r="E901" s="30"/>
      <c r="F901" s="30"/>
      <c r="G901" s="30"/>
      <c r="H901" s="30"/>
      <c r="I901" s="30"/>
      <c r="K901" s="39"/>
      <c r="L901" s="38"/>
    </row>
    <row r="902" spans="1:12" s="37" customFormat="1" ht="13.5" x14ac:dyDescent="0.25">
      <c r="A902" s="30"/>
      <c r="B902" s="30"/>
      <c r="C902" s="28"/>
      <c r="D902" s="36"/>
      <c r="E902" s="30"/>
      <c r="F902" s="30"/>
      <c r="G902" s="30"/>
      <c r="H902" s="30"/>
      <c r="I902" s="30"/>
      <c r="K902" s="39"/>
      <c r="L902" s="38"/>
    </row>
    <row r="903" spans="1:12" s="37" customFormat="1" ht="13.5" x14ac:dyDescent="0.25">
      <c r="A903" s="30"/>
      <c r="B903" s="30"/>
      <c r="C903" s="28"/>
      <c r="D903" s="36"/>
      <c r="E903" s="30"/>
      <c r="F903" s="30"/>
      <c r="G903" s="30"/>
      <c r="H903" s="30"/>
      <c r="I903" s="30"/>
      <c r="K903" s="39"/>
      <c r="L903" s="38"/>
    </row>
    <row r="904" spans="1:12" s="37" customFormat="1" ht="13.5" x14ac:dyDescent="0.25">
      <c r="A904" s="30"/>
      <c r="B904" s="30"/>
      <c r="C904" s="28"/>
      <c r="D904" s="36"/>
      <c r="E904" s="30"/>
      <c r="F904" s="30"/>
      <c r="G904" s="30"/>
      <c r="H904" s="30"/>
      <c r="I904" s="30"/>
      <c r="K904" s="39"/>
      <c r="L904" s="38"/>
    </row>
    <row r="905" spans="1:12" s="37" customFormat="1" ht="13.5" x14ac:dyDescent="0.25">
      <c r="A905" s="30"/>
      <c r="B905" s="30"/>
      <c r="C905" s="28"/>
      <c r="D905" s="36"/>
      <c r="E905" s="30"/>
      <c r="F905" s="30"/>
      <c r="G905" s="30"/>
      <c r="H905" s="30"/>
      <c r="I905" s="30"/>
      <c r="K905" s="39"/>
      <c r="L905" s="38"/>
    </row>
    <row r="906" spans="1:12" s="37" customFormat="1" ht="13.5" x14ac:dyDescent="0.25">
      <c r="A906" s="30"/>
      <c r="B906" s="30"/>
      <c r="C906" s="28"/>
      <c r="D906" s="36"/>
      <c r="E906" s="30"/>
      <c r="F906" s="30"/>
      <c r="G906" s="30"/>
      <c r="H906" s="30"/>
      <c r="I906" s="30"/>
      <c r="K906" s="39"/>
      <c r="L906" s="38"/>
    </row>
    <row r="907" spans="1:12" s="37" customFormat="1" ht="13.5" x14ac:dyDescent="0.25">
      <c r="A907" s="30"/>
      <c r="B907" s="30"/>
      <c r="C907" s="28"/>
      <c r="D907" s="36"/>
      <c r="E907" s="30"/>
      <c r="F907" s="30"/>
      <c r="G907" s="30"/>
      <c r="H907" s="30"/>
      <c r="I907" s="30"/>
      <c r="K907" s="39"/>
      <c r="L907" s="38"/>
    </row>
    <row r="908" spans="1:12" s="37" customFormat="1" ht="13.5" x14ac:dyDescent="0.25">
      <c r="A908" s="30"/>
      <c r="B908" s="30"/>
      <c r="C908" s="28"/>
      <c r="D908" s="36"/>
      <c r="E908" s="30"/>
      <c r="F908" s="30"/>
      <c r="G908" s="30"/>
      <c r="H908" s="30"/>
      <c r="I908" s="30"/>
      <c r="K908" s="39"/>
      <c r="L908" s="38"/>
    </row>
    <row r="909" spans="1:12" s="37" customFormat="1" ht="13.5" x14ac:dyDescent="0.25">
      <c r="A909" s="30"/>
      <c r="B909" s="30"/>
      <c r="C909" s="28"/>
      <c r="D909" s="36"/>
      <c r="E909" s="30"/>
      <c r="F909" s="30"/>
      <c r="G909" s="30"/>
      <c r="H909" s="30"/>
      <c r="I909" s="30"/>
      <c r="K909" s="39"/>
      <c r="L909" s="38"/>
    </row>
    <row r="910" spans="1:12" s="37" customFormat="1" ht="13.5" x14ac:dyDescent="0.25">
      <c r="A910" s="30"/>
      <c r="B910" s="30"/>
      <c r="C910" s="28"/>
      <c r="D910" s="36"/>
      <c r="E910" s="30"/>
      <c r="F910" s="30"/>
      <c r="G910" s="30"/>
      <c r="H910" s="30"/>
      <c r="I910" s="30"/>
      <c r="K910" s="39"/>
      <c r="L910" s="38"/>
    </row>
    <row r="911" spans="1:12" s="37" customFormat="1" ht="13.5" x14ac:dyDescent="0.25">
      <c r="A911" s="30"/>
      <c r="B911" s="30"/>
      <c r="C911" s="28"/>
      <c r="D911" s="36"/>
      <c r="E911" s="30"/>
      <c r="F911" s="30"/>
      <c r="G911" s="30"/>
      <c r="H911" s="30"/>
      <c r="I911" s="30"/>
      <c r="K911" s="39"/>
      <c r="L911" s="38"/>
    </row>
    <row r="912" spans="1:12" s="37" customFormat="1" ht="13.5" x14ac:dyDescent="0.25">
      <c r="A912" s="30"/>
      <c r="B912" s="30"/>
      <c r="C912" s="28"/>
      <c r="D912" s="36"/>
      <c r="E912" s="30"/>
      <c r="F912" s="30"/>
      <c r="G912" s="30"/>
      <c r="H912" s="30"/>
      <c r="I912" s="30"/>
      <c r="K912" s="39"/>
      <c r="L912" s="38"/>
    </row>
    <row r="913" spans="1:12" s="37" customFormat="1" ht="13.5" x14ac:dyDescent="0.25">
      <c r="A913" s="30"/>
      <c r="B913" s="30"/>
      <c r="C913" s="28"/>
      <c r="D913" s="36"/>
      <c r="E913" s="30"/>
      <c r="F913" s="30"/>
      <c r="G913" s="30"/>
      <c r="H913" s="30"/>
      <c r="I913" s="30"/>
      <c r="K913" s="39"/>
      <c r="L913" s="38"/>
    </row>
    <row r="914" spans="1:12" s="37" customFormat="1" ht="13.5" x14ac:dyDescent="0.25">
      <c r="A914" s="30"/>
      <c r="B914" s="30"/>
      <c r="C914" s="28"/>
      <c r="D914" s="36"/>
      <c r="E914" s="30"/>
      <c r="F914" s="30"/>
      <c r="G914" s="30"/>
      <c r="H914" s="30"/>
      <c r="I914" s="30"/>
      <c r="K914" s="39"/>
      <c r="L914" s="38"/>
    </row>
    <row r="915" spans="1:12" s="37" customFormat="1" ht="13.5" x14ac:dyDescent="0.25">
      <c r="A915" s="30"/>
      <c r="B915" s="30"/>
      <c r="C915" s="28"/>
      <c r="D915" s="36"/>
      <c r="E915" s="30"/>
      <c r="F915" s="30"/>
      <c r="G915" s="30"/>
      <c r="H915" s="30"/>
      <c r="I915" s="30"/>
      <c r="K915" s="39"/>
      <c r="L915" s="38"/>
    </row>
    <row r="916" spans="1:12" s="37" customFormat="1" ht="13.5" x14ac:dyDescent="0.25">
      <c r="A916" s="30"/>
      <c r="B916" s="30"/>
      <c r="C916" s="28"/>
      <c r="D916" s="36"/>
      <c r="E916" s="30"/>
      <c r="F916" s="30"/>
      <c r="G916" s="30"/>
      <c r="H916" s="30"/>
      <c r="I916" s="30"/>
      <c r="K916" s="39"/>
      <c r="L916" s="38"/>
    </row>
    <row r="917" spans="1:12" s="37" customFormat="1" ht="13.5" x14ac:dyDescent="0.25">
      <c r="A917" s="30"/>
      <c r="B917" s="30"/>
      <c r="C917" s="28"/>
      <c r="D917" s="36"/>
      <c r="E917" s="30"/>
      <c r="F917" s="30"/>
      <c r="G917" s="30"/>
      <c r="H917" s="30"/>
      <c r="I917" s="30"/>
      <c r="K917" s="39"/>
      <c r="L917" s="38"/>
    </row>
    <row r="918" spans="1:12" s="37" customFormat="1" ht="13.5" x14ac:dyDescent="0.25">
      <c r="A918" s="30"/>
      <c r="B918" s="30"/>
      <c r="C918" s="28"/>
      <c r="D918" s="36"/>
      <c r="E918" s="30"/>
      <c r="F918" s="30"/>
      <c r="G918" s="30"/>
      <c r="H918" s="30"/>
      <c r="I918" s="30"/>
      <c r="K918" s="39"/>
      <c r="L918" s="38"/>
    </row>
    <row r="919" spans="1:12" s="37" customFormat="1" ht="13.5" x14ac:dyDescent="0.25">
      <c r="A919" s="30"/>
      <c r="B919" s="30"/>
      <c r="C919" s="28"/>
      <c r="D919" s="36"/>
      <c r="E919" s="30"/>
      <c r="F919" s="30"/>
      <c r="G919" s="30"/>
      <c r="H919" s="30"/>
      <c r="I919" s="30"/>
      <c r="K919" s="39"/>
      <c r="L919" s="38"/>
    </row>
    <row r="920" spans="1:12" s="37" customFormat="1" ht="13.5" x14ac:dyDescent="0.25">
      <c r="A920" s="30"/>
      <c r="B920" s="30"/>
      <c r="C920" s="28"/>
      <c r="D920" s="36"/>
      <c r="E920" s="30"/>
      <c r="F920" s="30"/>
      <c r="G920" s="30"/>
      <c r="H920" s="30"/>
      <c r="I920" s="30"/>
      <c r="K920" s="39"/>
      <c r="L920" s="38"/>
    </row>
    <row r="921" spans="1:12" s="37" customFormat="1" ht="13.5" x14ac:dyDescent="0.25">
      <c r="A921" s="30"/>
      <c r="B921" s="30"/>
      <c r="C921" s="28"/>
      <c r="D921" s="36"/>
      <c r="E921" s="30"/>
      <c r="F921" s="30"/>
      <c r="G921" s="30"/>
      <c r="H921" s="30"/>
      <c r="I921" s="30"/>
      <c r="K921" s="39"/>
      <c r="L921" s="38"/>
    </row>
    <row r="922" spans="1:12" s="37" customFormat="1" ht="13.5" x14ac:dyDescent="0.25">
      <c r="A922" s="30"/>
      <c r="B922" s="30"/>
      <c r="C922" s="28"/>
      <c r="D922" s="36"/>
      <c r="E922" s="30"/>
      <c r="F922" s="30"/>
      <c r="G922" s="30"/>
      <c r="H922" s="30"/>
      <c r="I922" s="30"/>
      <c r="K922" s="39"/>
      <c r="L922" s="38"/>
    </row>
    <row r="923" spans="1:12" s="37" customFormat="1" ht="13.5" x14ac:dyDescent="0.25">
      <c r="A923" s="30"/>
      <c r="B923" s="30"/>
      <c r="C923" s="28"/>
      <c r="D923" s="36"/>
      <c r="E923" s="30"/>
      <c r="F923" s="30"/>
      <c r="G923" s="30"/>
      <c r="H923" s="30"/>
      <c r="I923" s="30"/>
      <c r="K923" s="39"/>
      <c r="L923" s="38"/>
    </row>
    <row r="924" spans="1:12" s="37" customFormat="1" ht="13.5" x14ac:dyDescent="0.25">
      <c r="A924" s="30"/>
      <c r="B924" s="30"/>
      <c r="C924" s="28"/>
      <c r="D924" s="36"/>
      <c r="E924" s="30"/>
      <c r="F924" s="30"/>
      <c r="G924" s="30"/>
      <c r="H924" s="30"/>
      <c r="I924" s="30"/>
      <c r="K924" s="39"/>
      <c r="L924" s="38"/>
    </row>
    <row r="925" spans="1:12" s="37" customFormat="1" ht="13.5" x14ac:dyDescent="0.25">
      <c r="A925" s="30"/>
      <c r="B925" s="30"/>
      <c r="C925" s="28"/>
      <c r="D925" s="36"/>
      <c r="E925" s="30"/>
      <c r="F925" s="30"/>
      <c r="G925" s="30"/>
      <c r="H925" s="30"/>
      <c r="I925" s="30"/>
      <c r="K925" s="39"/>
      <c r="L925" s="38"/>
    </row>
    <row r="926" spans="1:12" s="37" customFormat="1" ht="13.5" x14ac:dyDescent="0.25">
      <c r="A926" s="30"/>
      <c r="B926" s="30"/>
      <c r="C926" s="28"/>
      <c r="D926" s="36"/>
      <c r="E926" s="30"/>
      <c r="F926" s="30"/>
      <c r="G926" s="30"/>
      <c r="H926" s="30"/>
      <c r="I926" s="30"/>
      <c r="K926" s="39"/>
      <c r="L926" s="38"/>
    </row>
    <row r="927" spans="1:12" s="37" customFormat="1" ht="13.5" x14ac:dyDescent="0.25">
      <c r="A927" s="30"/>
      <c r="B927" s="30"/>
      <c r="C927" s="28"/>
      <c r="D927" s="36"/>
      <c r="E927" s="30"/>
      <c r="F927" s="30"/>
      <c r="G927" s="30"/>
      <c r="H927" s="30"/>
      <c r="I927" s="30"/>
      <c r="K927" s="39"/>
      <c r="L927" s="38"/>
    </row>
    <row r="928" spans="1:12" s="37" customFormat="1" ht="13.5" x14ac:dyDescent="0.25">
      <c r="A928" s="30"/>
      <c r="B928" s="30"/>
      <c r="C928" s="28"/>
      <c r="D928" s="36"/>
      <c r="E928" s="30"/>
      <c r="F928" s="30"/>
      <c r="G928" s="30"/>
      <c r="H928" s="30"/>
      <c r="I928" s="30"/>
      <c r="K928" s="39"/>
      <c r="L928" s="38"/>
    </row>
    <row r="929" spans="1:12" s="37" customFormat="1" ht="13.5" x14ac:dyDescent="0.25">
      <c r="A929" s="30"/>
      <c r="B929" s="30"/>
      <c r="C929" s="28"/>
      <c r="D929" s="36"/>
      <c r="E929" s="30"/>
      <c r="F929" s="30"/>
      <c r="G929" s="30"/>
      <c r="H929" s="30"/>
      <c r="I929" s="30"/>
      <c r="K929" s="39"/>
      <c r="L929" s="38"/>
    </row>
    <row r="930" spans="1:12" s="37" customFormat="1" ht="13.5" x14ac:dyDescent="0.25">
      <c r="A930" s="30"/>
      <c r="B930" s="30"/>
      <c r="C930" s="28"/>
      <c r="D930" s="36"/>
      <c r="E930" s="30"/>
      <c r="F930" s="30"/>
      <c r="G930" s="30"/>
      <c r="H930" s="30"/>
      <c r="I930" s="30"/>
      <c r="K930" s="39"/>
      <c r="L930" s="38"/>
    </row>
    <row r="931" spans="1:12" s="37" customFormat="1" ht="13.5" x14ac:dyDescent="0.25">
      <c r="A931" s="30"/>
      <c r="B931" s="30"/>
      <c r="C931" s="28"/>
      <c r="D931" s="36"/>
      <c r="E931" s="30"/>
      <c r="F931" s="30"/>
      <c r="G931" s="30"/>
      <c r="H931" s="30"/>
      <c r="I931" s="30"/>
      <c r="K931" s="39"/>
      <c r="L931" s="38"/>
    </row>
    <row r="932" spans="1:12" s="37" customFormat="1" ht="13.5" x14ac:dyDescent="0.25">
      <c r="A932" s="30"/>
      <c r="B932" s="30"/>
      <c r="C932" s="28"/>
      <c r="D932" s="36"/>
      <c r="E932" s="30"/>
      <c r="F932" s="30"/>
      <c r="G932" s="30"/>
      <c r="H932" s="30"/>
      <c r="I932" s="30"/>
      <c r="K932" s="39"/>
      <c r="L932" s="38"/>
    </row>
    <row r="933" spans="1:12" s="37" customFormat="1" ht="13.5" x14ac:dyDescent="0.25">
      <c r="A933" s="30"/>
      <c r="B933" s="30"/>
      <c r="C933" s="28"/>
      <c r="D933" s="36"/>
      <c r="E933" s="30"/>
      <c r="F933" s="30"/>
      <c r="G933" s="30"/>
      <c r="H933" s="30"/>
      <c r="I933" s="30"/>
      <c r="K933" s="39"/>
      <c r="L933" s="38"/>
    </row>
    <row r="934" spans="1:12" s="37" customFormat="1" ht="13.5" x14ac:dyDescent="0.25">
      <c r="A934" s="30"/>
      <c r="B934" s="30"/>
      <c r="C934" s="28"/>
      <c r="D934" s="36"/>
      <c r="E934" s="30"/>
      <c r="F934" s="30"/>
      <c r="G934" s="30"/>
      <c r="H934" s="30"/>
      <c r="I934" s="30"/>
      <c r="K934" s="39"/>
      <c r="L934" s="38"/>
    </row>
    <row r="935" spans="1:12" s="37" customFormat="1" ht="13.5" x14ac:dyDescent="0.25">
      <c r="A935" s="30"/>
      <c r="B935" s="30"/>
      <c r="C935" s="28"/>
      <c r="D935" s="36"/>
      <c r="E935" s="30"/>
      <c r="F935" s="30"/>
      <c r="G935" s="30"/>
      <c r="H935" s="30"/>
      <c r="I935" s="30"/>
      <c r="K935" s="39"/>
      <c r="L935" s="38"/>
    </row>
    <row r="936" spans="1:12" s="37" customFormat="1" ht="13.5" x14ac:dyDescent="0.25">
      <c r="A936" s="30"/>
      <c r="B936" s="30"/>
      <c r="C936" s="28"/>
      <c r="D936" s="36"/>
      <c r="E936" s="30"/>
      <c r="F936" s="30"/>
      <c r="G936" s="30"/>
      <c r="H936" s="30"/>
      <c r="I936" s="30"/>
      <c r="K936" s="39"/>
      <c r="L936" s="38"/>
    </row>
    <row r="937" spans="1:12" s="37" customFormat="1" ht="13.5" x14ac:dyDescent="0.25">
      <c r="A937" s="30"/>
      <c r="B937" s="30"/>
      <c r="C937" s="28"/>
      <c r="D937" s="36"/>
      <c r="E937" s="30"/>
      <c r="F937" s="30"/>
      <c r="G937" s="30"/>
      <c r="H937" s="30"/>
      <c r="I937" s="30"/>
      <c r="K937" s="39"/>
      <c r="L937" s="38"/>
    </row>
    <row r="938" spans="1:12" s="37" customFormat="1" ht="13.5" x14ac:dyDescent="0.25">
      <c r="A938" s="30"/>
      <c r="B938" s="30"/>
      <c r="C938" s="28"/>
      <c r="D938" s="36"/>
      <c r="E938" s="30"/>
      <c r="F938" s="30"/>
      <c r="G938" s="30"/>
      <c r="H938" s="30"/>
      <c r="I938" s="30"/>
      <c r="K938" s="39"/>
      <c r="L938" s="38"/>
    </row>
    <row r="939" spans="1:12" s="37" customFormat="1" ht="13.5" x14ac:dyDescent="0.25">
      <c r="A939" s="30"/>
      <c r="B939" s="30"/>
      <c r="C939" s="28"/>
      <c r="D939" s="36"/>
      <c r="E939" s="30"/>
      <c r="F939" s="30"/>
      <c r="G939" s="30"/>
      <c r="H939" s="30"/>
      <c r="I939" s="30"/>
      <c r="K939" s="39"/>
      <c r="L939" s="38"/>
    </row>
    <row r="940" spans="1:12" s="37" customFormat="1" ht="13.5" x14ac:dyDescent="0.25">
      <c r="A940" s="30"/>
      <c r="B940" s="30"/>
      <c r="C940" s="28"/>
      <c r="D940" s="36"/>
      <c r="E940" s="30"/>
      <c r="F940" s="30"/>
      <c r="G940" s="30"/>
      <c r="H940" s="30"/>
      <c r="I940" s="30"/>
      <c r="K940" s="39"/>
      <c r="L940" s="38"/>
    </row>
    <row r="941" spans="1:12" s="37" customFormat="1" ht="13.5" x14ac:dyDescent="0.25">
      <c r="A941" s="30"/>
      <c r="B941" s="30"/>
      <c r="C941" s="28"/>
      <c r="D941" s="36"/>
      <c r="E941" s="30"/>
      <c r="F941" s="30"/>
      <c r="G941" s="30"/>
      <c r="H941" s="30"/>
      <c r="I941" s="30"/>
      <c r="K941" s="39"/>
      <c r="L941" s="38"/>
    </row>
    <row r="942" spans="1:12" s="37" customFormat="1" ht="13.5" x14ac:dyDescent="0.25">
      <c r="A942" s="30"/>
      <c r="B942" s="30"/>
      <c r="C942" s="28"/>
      <c r="D942" s="36"/>
      <c r="E942" s="30"/>
      <c r="F942" s="30"/>
      <c r="G942" s="30"/>
      <c r="H942" s="30"/>
      <c r="I942" s="30"/>
      <c r="K942" s="39"/>
      <c r="L942" s="38"/>
    </row>
    <row r="943" spans="1:12" s="37" customFormat="1" ht="13.5" x14ac:dyDescent="0.25">
      <c r="A943" s="30"/>
      <c r="B943" s="30"/>
      <c r="C943" s="28"/>
      <c r="D943" s="36"/>
      <c r="E943" s="30"/>
      <c r="F943" s="30"/>
      <c r="G943" s="30"/>
      <c r="H943" s="30"/>
      <c r="I943" s="30"/>
      <c r="K943" s="39"/>
      <c r="L943" s="38"/>
    </row>
    <row r="944" spans="1:12" s="37" customFormat="1" ht="13.5" x14ac:dyDescent="0.25">
      <c r="A944" s="30"/>
      <c r="B944" s="30"/>
      <c r="C944" s="28"/>
      <c r="D944" s="36"/>
      <c r="E944" s="30"/>
      <c r="F944" s="30"/>
      <c r="G944" s="30"/>
      <c r="H944" s="30"/>
      <c r="I944" s="30"/>
      <c r="K944" s="39"/>
      <c r="L944" s="38"/>
    </row>
    <row r="945" spans="1:12" s="37" customFormat="1" ht="13.5" x14ac:dyDescent="0.25">
      <c r="A945" s="30"/>
      <c r="B945" s="30"/>
      <c r="C945" s="28"/>
      <c r="D945" s="36"/>
      <c r="E945" s="30"/>
      <c r="F945" s="30"/>
      <c r="G945" s="30"/>
      <c r="H945" s="30"/>
      <c r="I945" s="30"/>
      <c r="K945" s="39"/>
      <c r="L945" s="38"/>
    </row>
    <row r="946" spans="1:12" s="37" customFormat="1" ht="13.5" x14ac:dyDescent="0.25">
      <c r="A946" s="30"/>
      <c r="B946" s="30"/>
      <c r="C946" s="28"/>
      <c r="D946" s="36"/>
      <c r="E946" s="30"/>
      <c r="F946" s="30"/>
      <c r="G946" s="30"/>
      <c r="H946" s="30"/>
      <c r="I946" s="30"/>
      <c r="K946" s="39"/>
      <c r="L946" s="38"/>
    </row>
    <row r="947" spans="1:12" s="37" customFormat="1" ht="13.5" x14ac:dyDescent="0.25">
      <c r="A947" s="30"/>
      <c r="B947" s="30"/>
      <c r="C947" s="28"/>
      <c r="D947" s="36"/>
      <c r="E947" s="30"/>
      <c r="F947" s="30"/>
      <c r="G947" s="30"/>
      <c r="H947" s="30"/>
      <c r="I947" s="30"/>
      <c r="K947" s="39"/>
      <c r="L947" s="38"/>
    </row>
    <row r="948" spans="1:12" s="37" customFormat="1" ht="13.5" x14ac:dyDescent="0.25">
      <c r="A948" s="30"/>
      <c r="B948" s="30"/>
      <c r="C948" s="28"/>
      <c r="D948" s="36"/>
      <c r="E948" s="30"/>
      <c r="F948" s="30"/>
      <c r="G948" s="30"/>
      <c r="H948" s="30"/>
      <c r="I948" s="30"/>
      <c r="K948" s="39"/>
      <c r="L948" s="38"/>
    </row>
    <row r="949" spans="1:12" s="37" customFormat="1" ht="13.5" x14ac:dyDescent="0.25">
      <c r="A949" s="30"/>
      <c r="B949" s="30"/>
      <c r="C949" s="28"/>
      <c r="D949" s="36"/>
      <c r="E949" s="30"/>
      <c r="F949" s="30"/>
      <c r="G949" s="30"/>
      <c r="H949" s="30"/>
      <c r="I949" s="30"/>
      <c r="K949" s="39"/>
      <c r="L949" s="38"/>
    </row>
    <row r="950" spans="1:12" s="37" customFormat="1" ht="13.5" x14ac:dyDescent="0.25">
      <c r="A950" s="30"/>
      <c r="B950" s="30"/>
      <c r="C950" s="28"/>
      <c r="D950" s="36"/>
      <c r="E950" s="30"/>
      <c r="F950" s="30"/>
      <c r="G950" s="30"/>
      <c r="H950" s="30"/>
      <c r="I950" s="30"/>
      <c r="K950" s="39"/>
      <c r="L950" s="38"/>
    </row>
    <row r="951" spans="1:12" s="37" customFormat="1" ht="13.5" x14ac:dyDescent="0.25">
      <c r="A951" s="30"/>
      <c r="B951" s="30"/>
      <c r="C951" s="28"/>
      <c r="D951" s="36"/>
      <c r="E951" s="30"/>
      <c r="F951" s="30"/>
      <c r="G951" s="30"/>
      <c r="H951" s="30"/>
      <c r="I951" s="30"/>
      <c r="K951" s="39"/>
      <c r="L951" s="38"/>
    </row>
    <row r="952" spans="1:12" s="37" customFormat="1" ht="13.5" x14ac:dyDescent="0.25">
      <c r="A952" s="30"/>
      <c r="B952" s="30"/>
      <c r="C952" s="28"/>
      <c r="D952" s="36"/>
      <c r="E952" s="30"/>
      <c r="F952" s="30"/>
      <c r="G952" s="30"/>
      <c r="H952" s="30"/>
      <c r="I952" s="30"/>
      <c r="K952" s="39"/>
      <c r="L952" s="38"/>
    </row>
    <row r="953" spans="1:12" s="37" customFormat="1" ht="13.5" x14ac:dyDescent="0.25">
      <c r="A953" s="30"/>
      <c r="B953" s="30"/>
      <c r="C953" s="28"/>
      <c r="D953" s="36"/>
      <c r="E953" s="30"/>
      <c r="F953" s="30"/>
      <c r="G953" s="30"/>
      <c r="H953" s="30"/>
      <c r="I953" s="30"/>
      <c r="K953" s="39"/>
      <c r="L953" s="38"/>
    </row>
    <row r="954" spans="1:12" s="37" customFormat="1" ht="13.5" x14ac:dyDescent="0.25">
      <c r="A954" s="30"/>
      <c r="B954" s="30"/>
      <c r="C954" s="28"/>
      <c r="D954" s="36"/>
      <c r="E954" s="30"/>
      <c r="F954" s="30"/>
      <c r="G954" s="30"/>
      <c r="H954" s="30"/>
      <c r="I954" s="30"/>
      <c r="K954" s="39"/>
      <c r="L954" s="38"/>
    </row>
    <row r="955" spans="1:12" s="37" customFormat="1" ht="13.5" x14ac:dyDescent="0.25">
      <c r="A955" s="30"/>
      <c r="B955" s="30"/>
      <c r="C955" s="28"/>
      <c r="D955" s="36"/>
      <c r="E955" s="30"/>
      <c r="F955" s="30"/>
      <c r="G955" s="30"/>
      <c r="H955" s="30"/>
      <c r="I955" s="30"/>
      <c r="K955" s="39"/>
      <c r="L955" s="38"/>
    </row>
    <row r="956" spans="1:12" s="37" customFormat="1" ht="13.5" x14ac:dyDescent="0.25">
      <c r="A956" s="30"/>
      <c r="B956" s="30"/>
      <c r="C956" s="28"/>
      <c r="D956" s="36"/>
      <c r="E956" s="30"/>
      <c r="F956" s="30"/>
      <c r="G956" s="30"/>
      <c r="H956" s="30"/>
      <c r="I956" s="30"/>
      <c r="K956" s="39"/>
      <c r="L956" s="38"/>
    </row>
    <row r="957" spans="1:12" s="37" customFormat="1" ht="13.5" x14ac:dyDescent="0.25">
      <c r="A957" s="30"/>
      <c r="B957" s="30"/>
      <c r="C957" s="28"/>
      <c r="D957" s="36"/>
      <c r="E957" s="30"/>
      <c r="F957" s="30"/>
      <c r="G957" s="30"/>
      <c r="H957" s="30"/>
      <c r="I957" s="30"/>
      <c r="K957" s="39"/>
      <c r="L957" s="38"/>
    </row>
    <row r="958" spans="1:12" s="37" customFormat="1" ht="13.5" x14ac:dyDescent="0.25">
      <c r="A958" s="30"/>
      <c r="B958" s="30"/>
      <c r="C958" s="28"/>
      <c r="D958" s="36"/>
      <c r="E958" s="30"/>
      <c r="F958" s="30"/>
      <c r="G958" s="30"/>
      <c r="H958" s="30"/>
      <c r="I958" s="30"/>
      <c r="K958" s="39"/>
      <c r="L958" s="38"/>
    </row>
    <row r="959" spans="1:12" s="37" customFormat="1" ht="13.5" x14ac:dyDescent="0.25">
      <c r="A959" s="30"/>
      <c r="B959" s="30"/>
      <c r="C959" s="28"/>
      <c r="D959" s="36"/>
      <c r="E959" s="30"/>
      <c r="F959" s="30"/>
      <c r="G959" s="30"/>
      <c r="H959" s="30"/>
      <c r="I959" s="30"/>
      <c r="K959" s="39"/>
      <c r="L959" s="38"/>
    </row>
    <row r="960" spans="1:12" s="37" customFormat="1" ht="13.5" x14ac:dyDescent="0.25">
      <c r="A960" s="30"/>
      <c r="B960" s="30"/>
      <c r="C960" s="28"/>
      <c r="D960" s="36"/>
      <c r="E960" s="30"/>
      <c r="F960" s="30"/>
      <c r="G960" s="30"/>
      <c r="H960" s="30"/>
      <c r="I960" s="30"/>
      <c r="K960" s="39"/>
      <c r="L960" s="38"/>
    </row>
    <row r="961" spans="1:12" s="37" customFormat="1" ht="13.5" x14ac:dyDescent="0.25">
      <c r="A961" s="30"/>
      <c r="B961" s="30"/>
      <c r="C961" s="28"/>
      <c r="D961" s="36"/>
      <c r="E961" s="30"/>
      <c r="F961" s="30"/>
      <c r="G961" s="30"/>
      <c r="H961" s="30"/>
      <c r="I961" s="30"/>
      <c r="K961" s="39"/>
      <c r="L961" s="38"/>
    </row>
    <row r="962" spans="1:12" s="37" customFormat="1" ht="13.5" x14ac:dyDescent="0.25">
      <c r="A962" s="30"/>
      <c r="B962" s="30"/>
      <c r="C962" s="28"/>
      <c r="D962" s="36"/>
      <c r="E962" s="30"/>
      <c r="F962" s="30"/>
      <c r="G962" s="30"/>
      <c r="H962" s="30"/>
      <c r="I962" s="30"/>
      <c r="K962" s="39"/>
      <c r="L962" s="38"/>
    </row>
    <row r="963" spans="1:12" s="37" customFormat="1" ht="13.5" x14ac:dyDescent="0.25">
      <c r="A963" s="30"/>
      <c r="B963" s="30"/>
      <c r="C963" s="28"/>
      <c r="D963" s="36"/>
      <c r="E963" s="30"/>
      <c r="F963" s="30"/>
      <c r="G963" s="30"/>
      <c r="H963" s="30"/>
      <c r="I963" s="30"/>
      <c r="K963" s="39"/>
      <c r="L963" s="38"/>
    </row>
    <row r="964" spans="1:12" s="37" customFormat="1" ht="13.5" x14ac:dyDescent="0.25">
      <c r="A964" s="30"/>
      <c r="B964" s="30"/>
      <c r="C964" s="28"/>
      <c r="D964" s="36"/>
      <c r="E964" s="30"/>
      <c r="F964" s="30"/>
      <c r="G964" s="30"/>
      <c r="H964" s="30"/>
      <c r="I964" s="30"/>
      <c r="K964" s="39"/>
      <c r="L964" s="38"/>
    </row>
    <row r="965" spans="1:12" s="37" customFormat="1" ht="13.5" x14ac:dyDescent="0.25">
      <c r="A965" s="30"/>
      <c r="B965" s="30"/>
      <c r="C965" s="28"/>
      <c r="D965" s="36"/>
      <c r="E965" s="30"/>
      <c r="F965" s="30"/>
      <c r="G965" s="30"/>
      <c r="H965" s="30"/>
      <c r="I965" s="30"/>
      <c r="K965" s="39"/>
      <c r="L965" s="38"/>
    </row>
    <row r="966" spans="1:12" s="37" customFormat="1" ht="13.5" x14ac:dyDescent="0.25">
      <c r="A966" s="30"/>
      <c r="B966" s="30"/>
      <c r="C966" s="28"/>
      <c r="D966" s="36"/>
      <c r="E966" s="30"/>
      <c r="F966" s="30"/>
      <c r="G966" s="30"/>
      <c r="H966" s="30"/>
      <c r="I966" s="30"/>
      <c r="K966" s="39"/>
      <c r="L966" s="38"/>
    </row>
    <row r="967" spans="1:12" s="37" customFormat="1" ht="13.5" x14ac:dyDescent="0.25">
      <c r="A967" s="30"/>
      <c r="B967" s="30"/>
      <c r="C967" s="28"/>
      <c r="D967" s="36"/>
      <c r="E967" s="30"/>
      <c r="F967" s="30"/>
      <c r="G967" s="30"/>
      <c r="H967" s="30"/>
      <c r="I967" s="30"/>
      <c r="K967" s="39"/>
      <c r="L967" s="38"/>
    </row>
    <row r="968" spans="1:12" s="37" customFormat="1" ht="13.5" x14ac:dyDescent="0.25">
      <c r="A968" s="30"/>
      <c r="B968" s="30"/>
      <c r="C968" s="28"/>
      <c r="D968" s="36"/>
      <c r="E968" s="30"/>
      <c r="F968" s="30"/>
      <c r="G968" s="30"/>
      <c r="H968" s="30"/>
      <c r="I968" s="30"/>
      <c r="K968" s="39"/>
      <c r="L968" s="38"/>
    </row>
    <row r="969" spans="1:12" s="37" customFormat="1" ht="13.5" x14ac:dyDescent="0.25">
      <c r="A969" s="30"/>
      <c r="B969" s="30"/>
      <c r="C969" s="28"/>
      <c r="D969" s="36"/>
      <c r="E969" s="30"/>
      <c r="F969" s="30"/>
      <c r="G969" s="30"/>
      <c r="H969" s="30"/>
      <c r="I969" s="30"/>
      <c r="K969" s="39"/>
      <c r="L969" s="38"/>
    </row>
    <row r="970" spans="1:12" s="37" customFormat="1" ht="13.5" x14ac:dyDescent="0.25">
      <c r="A970" s="30"/>
      <c r="B970" s="30"/>
      <c r="C970" s="28"/>
      <c r="D970" s="36"/>
      <c r="E970" s="30"/>
      <c r="F970" s="30"/>
      <c r="G970" s="30"/>
      <c r="H970" s="30"/>
      <c r="I970" s="30"/>
      <c r="K970" s="39"/>
      <c r="L970" s="38"/>
    </row>
    <row r="971" spans="1:12" s="37" customFormat="1" ht="13.5" x14ac:dyDescent="0.25">
      <c r="A971" s="30"/>
      <c r="B971" s="30"/>
      <c r="C971" s="28"/>
      <c r="D971" s="36"/>
      <c r="E971" s="30"/>
      <c r="F971" s="30"/>
      <c r="G971" s="30"/>
      <c r="H971" s="30"/>
      <c r="I971" s="30"/>
      <c r="K971" s="39"/>
      <c r="L971" s="38"/>
    </row>
    <row r="972" spans="1:12" s="37" customFormat="1" ht="13.5" x14ac:dyDescent="0.25">
      <c r="A972" s="30"/>
      <c r="B972" s="30"/>
      <c r="C972" s="28"/>
      <c r="D972" s="36"/>
      <c r="E972" s="30"/>
      <c r="F972" s="30"/>
      <c r="G972" s="30"/>
      <c r="H972" s="30"/>
      <c r="I972" s="30"/>
      <c r="K972" s="39"/>
      <c r="L972" s="38"/>
    </row>
    <row r="973" spans="1:12" s="37" customFormat="1" ht="13.5" x14ac:dyDescent="0.25">
      <c r="A973" s="30"/>
      <c r="B973" s="30"/>
      <c r="C973" s="28"/>
      <c r="D973" s="36"/>
      <c r="E973" s="30"/>
      <c r="F973" s="30"/>
      <c r="G973" s="30"/>
      <c r="H973" s="30"/>
      <c r="I973" s="30"/>
      <c r="K973" s="39"/>
      <c r="L973" s="38"/>
    </row>
    <row r="974" spans="1:12" s="37" customFormat="1" ht="13.5" x14ac:dyDescent="0.25">
      <c r="A974" s="30"/>
      <c r="B974" s="30"/>
      <c r="C974" s="28"/>
      <c r="D974" s="36"/>
      <c r="E974" s="30"/>
      <c r="F974" s="30"/>
      <c r="G974" s="30"/>
      <c r="H974" s="30"/>
      <c r="I974" s="30"/>
      <c r="K974" s="39"/>
      <c r="L974" s="38"/>
    </row>
    <row r="975" spans="1:12" s="37" customFormat="1" ht="13.5" x14ac:dyDescent="0.25">
      <c r="A975" s="30"/>
      <c r="B975" s="30"/>
      <c r="C975" s="28"/>
      <c r="D975" s="36"/>
      <c r="E975" s="30"/>
      <c r="F975" s="30"/>
      <c r="G975" s="30"/>
      <c r="H975" s="30"/>
      <c r="I975" s="30"/>
      <c r="K975" s="39"/>
      <c r="L975" s="38"/>
    </row>
    <row r="976" spans="1:12" s="37" customFormat="1" ht="13.5" x14ac:dyDescent="0.25">
      <c r="A976" s="30"/>
      <c r="B976" s="30"/>
      <c r="C976" s="28"/>
      <c r="D976" s="36"/>
      <c r="E976" s="30"/>
      <c r="F976" s="30"/>
      <c r="G976" s="30"/>
      <c r="H976" s="30"/>
      <c r="I976" s="30"/>
      <c r="K976" s="39"/>
      <c r="L976" s="38"/>
    </row>
    <row r="977" spans="1:12" s="37" customFormat="1" ht="13.5" x14ac:dyDescent="0.25">
      <c r="A977" s="30"/>
      <c r="B977" s="30"/>
      <c r="C977" s="28"/>
      <c r="D977" s="36"/>
      <c r="E977" s="30"/>
      <c r="F977" s="30"/>
      <c r="G977" s="30"/>
      <c r="H977" s="30"/>
      <c r="I977" s="30"/>
      <c r="K977" s="39"/>
      <c r="L977" s="38"/>
    </row>
    <row r="978" spans="1:12" s="37" customFormat="1" ht="13.5" x14ac:dyDescent="0.25">
      <c r="A978" s="30"/>
      <c r="B978" s="30"/>
      <c r="C978" s="28"/>
      <c r="D978" s="36"/>
      <c r="E978" s="30"/>
      <c r="F978" s="30"/>
      <c r="G978" s="30"/>
      <c r="H978" s="30"/>
      <c r="I978" s="30"/>
      <c r="K978" s="39"/>
      <c r="L978" s="38"/>
    </row>
    <row r="979" spans="1:12" s="37" customFormat="1" ht="13.5" x14ac:dyDescent="0.25">
      <c r="A979" s="30"/>
      <c r="B979" s="30"/>
      <c r="C979" s="28"/>
      <c r="D979" s="36"/>
      <c r="E979" s="30"/>
      <c r="F979" s="30"/>
      <c r="G979" s="30"/>
      <c r="H979" s="30"/>
      <c r="I979" s="30"/>
      <c r="K979" s="39"/>
      <c r="L979" s="38"/>
    </row>
    <row r="980" spans="1:12" s="37" customFormat="1" ht="13.5" x14ac:dyDescent="0.25">
      <c r="A980" s="30"/>
      <c r="B980" s="30"/>
      <c r="C980" s="28"/>
      <c r="D980" s="36"/>
      <c r="E980" s="30"/>
      <c r="F980" s="30"/>
      <c r="G980" s="30"/>
      <c r="H980" s="30"/>
      <c r="I980" s="30"/>
      <c r="K980" s="39"/>
      <c r="L980" s="38"/>
    </row>
    <row r="981" spans="1:12" s="37" customFormat="1" ht="13.5" x14ac:dyDescent="0.25">
      <c r="A981" s="30"/>
      <c r="B981" s="30"/>
      <c r="C981" s="28"/>
      <c r="D981" s="36"/>
      <c r="E981" s="30"/>
      <c r="F981" s="30"/>
      <c r="G981" s="30"/>
      <c r="H981" s="30"/>
      <c r="I981" s="30"/>
      <c r="K981" s="39"/>
      <c r="L981" s="38"/>
    </row>
    <row r="982" spans="1:12" s="37" customFormat="1" ht="13.5" x14ac:dyDescent="0.25">
      <c r="A982" s="30"/>
      <c r="B982" s="30"/>
      <c r="C982" s="28"/>
      <c r="D982" s="36"/>
      <c r="E982" s="30"/>
      <c r="F982" s="30"/>
      <c r="G982" s="30"/>
      <c r="H982" s="30"/>
      <c r="I982" s="30"/>
      <c r="K982" s="39"/>
      <c r="L982" s="38"/>
    </row>
    <row r="983" spans="1:12" s="37" customFormat="1" ht="13.5" x14ac:dyDescent="0.25">
      <c r="A983" s="30"/>
      <c r="B983" s="30"/>
      <c r="C983" s="28"/>
      <c r="D983" s="36"/>
      <c r="E983" s="30"/>
      <c r="F983" s="30"/>
      <c r="G983" s="30"/>
      <c r="H983" s="30"/>
      <c r="I983" s="30"/>
      <c r="K983" s="39"/>
      <c r="L983" s="38"/>
    </row>
    <row r="984" spans="1:12" s="37" customFormat="1" ht="13.5" x14ac:dyDescent="0.25">
      <c r="A984" s="30"/>
      <c r="B984" s="30"/>
      <c r="C984" s="28"/>
      <c r="D984" s="36"/>
      <c r="E984" s="30"/>
      <c r="F984" s="30"/>
      <c r="G984" s="30"/>
      <c r="H984" s="30"/>
      <c r="I984" s="30"/>
      <c r="K984" s="39"/>
      <c r="L984" s="38"/>
    </row>
    <row r="985" spans="1:12" s="37" customFormat="1" ht="13.5" x14ac:dyDescent="0.25">
      <c r="A985" s="30"/>
      <c r="B985" s="30"/>
      <c r="C985" s="28"/>
      <c r="D985" s="36"/>
      <c r="E985" s="30"/>
      <c r="F985" s="30"/>
      <c r="G985" s="30"/>
      <c r="H985" s="30"/>
      <c r="I985" s="30"/>
      <c r="K985" s="39"/>
      <c r="L985" s="38"/>
    </row>
    <row r="986" spans="1:12" s="37" customFormat="1" ht="13.5" x14ac:dyDescent="0.25">
      <c r="A986" s="30"/>
      <c r="B986" s="30"/>
      <c r="C986" s="28"/>
      <c r="D986" s="36"/>
      <c r="E986" s="30"/>
      <c r="F986" s="30"/>
      <c r="G986" s="30"/>
      <c r="H986" s="30"/>
      <c r="I986" s="30"/>
      <c r="K986" s="39"/>
      <c r="L986" s="38"/>
    </row>
    <row r="987" spans="1:12" s="37" customFormat="1" ht="13.5" x14ac:dyDescent="0.25">
      <c r="A987" s="30"/>
      <c r="B987" s="30"/>
      <c r="C987" s="28"/>
      <c r="D987" s="36"/>
      <c r="E987" s="30"/>
      <c r="F987" s="30"/>
      <c r="G987" s="30"/>
      <c r="H987" s="30"/>
      <c r="I987" s="30"/>
      <c r="K987" s="39"/>
      <c r="L987" s="38"/>
    </row>
    <row r="988" spans="1:12" s="37" customFormat="1" ht="13.5" x14ac:dyDescent="0.25">
      <c r="A988" s="30"/>
      <c r="B988" s="30"/>
      <c r="C988" s="28"/>
      <c r="D988" s="36"/>
      <c r="E988" s="30"/>
      <c r="F988" s="30"/>
      <c r="G988" s="30"/>
      <c r="H988" s="30"/>
      <c r="I988" s="30"/>
      <c r="K988" s="39"/>
      <c r="L988" s="38"/>
    </row>
    <row r="989" spans="1:12" s="37" customFormat="1" ht="13.5" x14ac:dyDescent="0.25">
      <c r="A989" s="30"/>
      <c r="B989" s="30"/>
      <c r="C989" s="28"/>
      <c r="D989" s="36"/>
      <c r="E989" s="30"/>
      <c r="F989" s="30"/>
      <c r="G989" s="30"/>
      <c r="H989" s="30"/>
      <c r="I989" s="30"/>
      <c r="K989" s="39"/>
      <c r="L989" s="38"/>
    </row>
    <row r="990" spans="1:12" s="37" customFormat="1" ht="13.5" x14ac:dyDescent="0.25">
      <c r="A990" s="30"/>
      <c r="B990" s="30"/>
      <c r="C990" s="28"/>
      <c r="D990" s="36"/>
      <c r="E990" s="30"/>
      <c r="F990" s="30"/>
      <c r="G990" s="30"/>
      <c r="H990" s="30"/>
      <c r="I990" s="30"/>
      <c r="K990" s="39"/>
      <c r="L990" s="38"/>
    </row>
    <row r="991" spans="1:12" s="37" customFormat="1" ht="13.5" x14ac:dyDescent="0.25">
      <c r="A991" s="30"/>
      <c r="B991" s="30"/>
      <c r="C991" s="28"/>
      <c r="D991" s="36"/>
      <c r="E991" s="30"/>
      <c r="F991" s="30"/>
      <c r="G991" s="30"/>
      <c r="H991" s="30"/>
      <c r="I991" s="30"/>
      <c r="K991" s="39"/>
      <c r="L991" s="38"/>
    </row>
    <row r="992" spans="1:12" s="37" customFormat="1" ht="13.5" x14ac:dyDescent="0.25">
      <c r="A992" s="30"/>
      <c r="B992" s="30"/>
      <c r="C992" s="28"/>
      <c r="D992" s="36"/>
      <c r="E992" s="30"/>
      <c r="F992" s="30"/>
      <c r="G992" s="30"/>
      <c r="H992" s="30"/>
      <c r="I992" s="30"/>
      <c r="K992" s="39"/>
      <c r="L992" s="38"/>
    </row>
    <row r="993" spans="1:12" s="37" customFormat="1" ht="13.5" x14ac:dyDescent="0.25">
      <c r="A993" s="30"/>
      <c r="B993" s="30"/>
      <c r="C993" s="28"/>
      <c r="D993" s="36"/>
      <c r="E993" s="30"/>
      <c r="F993" s="30"/>
      <c r="G993" s="30"/>
      <c r="H993" s="30"/>
      <c r="I993" s="30"/>
      <c r="K993" s="39"/>
      <c r="L993" s="38"/>
    </row>
    <row r="994" spans="1:12" s="37" customFormat="1" ht="13.5" x14ac:dyDescent="0.25">
      <c r="A994" s="30"/>
      <c r="B994" s="30"/>
      <c r="C994" s="28"/>
      <c r="D994" s="36"/>
      <c r="E994" s="30"/>
      <c r="F994" s="30"/>
      <c r="G994" s="30"/>
      <c r="H994" s="30"/>
      <c r="I994" s="30"/>
      <c r="K994" s="39"/>
      <c r="L994" s="38"/>
    </row>
    <row r="995" spans="1:12" s="37" customFormat="1" ht="13.5" x14ac:dyDescent="0.25">
      <c r="A995" s="30"/>
      <c r="B995" s="30"/>
      <c r="C995" s="28"/>
      <c r="D995" s="36"/>
      <c r="E995" s="30"/>
      <c r="F995" s="30"/>
      <c r="G995" s="30"/>
      <c r="H995" s="30"/>
      <c r="I995" s="30"/>
      <c r="K995" s="39"/>
      <c r="L995" s="38"/>
    </row>
    <row r="996" spans="1:12" s="37" customFormat="1" ht="13.5" x14ac:dyDescent="0.25">
      <c r="A996" s="30"/>
      <c r="B996" s="30"/>
      <c r="C996" s="28"/>
      <c r="D996" s="36"/>
      <c r="E996" s="30"/>
      <c r="F996" s="30"/>
      <c r="G996" s="30"/>
      <c r="H996" s="30"/>
      <c r="I996" s="30"/>
      <c r="K996" s="39"/>
      <c r="L996" s="38"/>
    </row>
    <row r="997" spans="1:12" s="37" customFormat="1" ht="13.5" x14ac:dyDescent="0.25">
      <c r="A997" s="30"/>
      <c r="B997" s="30"/>
      <c r="C997" s="28"/>
      <c r="D997" s="36"/>
      <c r="E997" s="30"/>
      <c r="F997" s="30"/>
      <c r="G997" s="30"/>
      <c r="H997" s="30"/>
      <c r="I997" s="30"/>
      <c r="K997" s="39"/>
      <c r="L997" s="38"/>
    </row>
    <row r="998" spans="1:12" s="37" customFormat="1" ht="13.5" x14ac:dyDescent="0.25">
      <c r="A998" s="30"/>
      <c r="B998" s="30"/>
      <c r="C998" s="28"/>
      <c r="D998" s="36"/>
      <c r="E998" s="30"/>
      <c r="F998" s="30"/>
      <c r="G998" s="30"/>
      <c r="H998" s="30"/>
      <c r="I998" s="30"/>
      <c r="K998" s="39"/>
      <c r="L998" s="38"/>
    </row>
    <row r="999" spans="1:12" s="37" customFormat="1" ht="13.5" x14ac:dyDescent="0.25">
      <c r="A999" s="30"/>
      <c r="B999" s="30"/>
      <c r="C999" s="28"/>
      <c r="D999" s="36"/>
      <c r="E999" s="30"/>
      <c r="F999" s="30"/>
      <c r="G999" s="30"/>
      <c r="H999" s="30"/>
      <c r="I999" s="30"/>
      <c r="K999" s="39"/>
      <c r="L999" s="38"/>
    </row>
    <row r="1000" spans="1:12" s="37" customFormat="1" ht="13.5" x14ac:dyDescent="0.25">
      <c r="A1000" s="30"/>
      <c r="B1000" s="30"/>
      <c r="C1000" s="28"/>
      <c r="D1000" s="36"/>
      <c r="E1000" s="30"/>
      <c r="F1000" s="30"/>
      <c r="G1000" s="30"/>
      <c r="H1000" s="30"/>
      <c r="I1000" s="30"/>
      <c r="K1000" s="39"/>
      <c r="L1000" s="38"/>
    </row>
    <row r="1001" spans="1:12" s="37" customFormat="1" ht="13.5" x14ac:dyDescent="0.25">
      <c r="A1001" s="30"/>
      <c r="B1001" s="30"/>
      <c r="C1001" s="28"/>
      <c r="D1001" s="36"/>
      <c r="E1001" s="30"/>
      <c r="F1001" s="30"/>
      <c r="G1001" s="30"/>
      <c r="H1001" s="30"/>
      <c r="I1001" s="30"/>
      <c r="K1001" s="39"/>
      <c r="L1001" s="38"/>
    </row>
    <row r="1002" spans="1:12" s="37" customFormat="1" ht="13.5" x14ac:dyDescent="0.25">
      <c r="A1002" s="30"/>
      <c r="B1002" s="30"/>
      <c r="C1002" s="28"/>
      <c r="D1002" s="36"/>
      <c r="E1002" s="30"/>
      <c r="F1002" s="30"/>
      <c r="G1002" s="30"/>
      <c r="H1002" s="30"/>
      <c r="I1002" s="30"/>
      <c r="K1002" s="39"/>
      <c r="L1002" s="38"/>
    </row>
    <row r="1003" spans="1:12" s="37" customFormat="1" ht="13.5" x14ac:dyDescent="0.25">
      <c r="A1003" s="30"/>
      <c r="B1003" s="30"/>
      <c r="C1003" s="28"/>
      <c r="D1003" s="36"/>
      <c r="E1003" s="30"/>
      <c r="F1003" s="30"/>
      <c r="G1003" s="30"/>
      <c r="H1003" s="30"/>
      <c r="I1003" s="30"/>
      <c r="K1003" s="39"/>
      <c r="L1003" s="38"/>
    </row>
    <row r="1004" spans="1:12" s="37" customFormat="1" ht="13.5" x14ac:dyDescent="0.25">
      <c r="A1004" s="30"/>
      <c r="B1004" s="30"/>
      <c r="C1004" s="28"/>
      <c r="D1004" s="36"/>
      <c r="E1004" s="30"/>
      <c r="F1004" s="30"/>
      <c r="G1004" s="30"/>
      <c r="H1004" s="30"/>
      <c r="I1004" s="30"/>
      <c r="K1004" s="39"/>
      <c r="L1004" s="38"/>
    </row>
    <row r="1005" spans="1:12" s="37" customFormat="1" ht="13.5" x14ac:dyDescent="0.25">
      <c r="A1005" s="30"/>
      <c r="B1005" s="30"/>
      <c r="C1005" s="28"/>
      <c r="D1005" s="36"/>
      <c r="E1005" s="30"/>
      <c r="F1005" s="30"/>
      <c r="G1005" s="30"/>
      <c r="H1005" s="30"/>
      <c r="I1005" s="30"/>
      <c r="K1005" s="39"/>
      <c r="L1005" s="38"/>
    </row>
    <row r="1006" spans="1:12" s="37" customFormat="1" ht="13.5" x14ac:dyDescent="0.25">
      <c r="A1006" s="30"/>
      <c r="B1006" s="30"/>
      <c r="C1006" s="28"/>
      <c r="D1006" s="36"/>
      <c r="E1006" s="30"/>
      <c r="F1006" s="30"/>
      <c r="G1006" s="30"/>
      <c r="H1006" s="30"/>
      <c r="I1006" s="30"/>
      <c r="K1006" s="39"/>
      <c r="L1006" s="38"/>
    </row>
    <row r="1007" spans="1:12" s="37" customFormat="1" ht="13.5" x14ac:dyDescent="0.25">
      <c r="A1007" s="30"/>
      <c r="B1007" s="30"/>
      <c r="C1007" s="28"/>
      <c r="D1007" s="36"/>
      <c r="E1007" s="30"/>
      <c r="F1007" s="30"/>
      <c r="G1007" s="30"/>
      <c r="H1007" s="30"/>
      <c r="I1007" s="30"/>
      <c r="K1007" s="39"/>
      <c r="L1007" s="38"/>
    </row>
    <row r="1008" spans="1:12" s="37" customFormat="1" ht="13.5" x14ac:dyDescent="0.25">
      <c r="A1008" s="30"/>
      <c r="B1008" s="30"/>
      <c r="C1008" s="28"/>
      <c r="D1008" s="36"/>
      <c r="E1008" s="30"/>
      <c r="F1008" s="30"/>
      <c r="G1008" s="30"/>
      <c r="H1008" s="30"/>
      <c r="I1008" s="30"/>
      <c r="K1008" s="39"/>
      <c r="L1008" s="38"/>
    </row>
    <row r="1009" spans="1:12" s="37" customFormat="1" ht="13.5" x14ac:dyDescent="0.25">
      <c r="A1009" s="30"/>
      <c r="B1009" s="30"/>
      <c r="C1009" s="28"/>
      <c r="D1009" s="36"/>
      <c r="E1009" s="30"/>
      <c r="F1009" s="30"/>
      <c r="G1009" s="30"/>
      <c r="H1009" s="30"/>
      <c r="I1009" s="30"/>
      <c r="K1009" s="39"/>
      <c r="L1009" s="38"/>
    </row>
    <row r="1010" spans="1:12" s="37" customFormat="1" ht="13.5" x14ac:dyDescent="0.25">
      <c r="A1010" s="30"/>
      <c r="B1010" s="30"/>
      <c r="C1010" s="28"/>
      <c r="D1010" s="36"/>
      <c r="E1010" s="30"/>
      <c r="F1010" s="30"/>
      <c r="G1010" s="30"/>
      <c r="H1010" s="30"/>
      <c r="I1010" s="30"/>
      <c r="K1010" s="39"/>
      <c r="L1010" s="38"/>
    </row>
    <row r="1011" spans="1:12" s="37" customFormat="1" ht="13.5" x14ac:dyDescent="0.25">
      <c r="A1011" s="30"/>
      <c r="B1011" s="30"/>
      <c r="C1011" s="28"/>
      <c r="D1011" s="36"/>
      <c r="E1011" s="30"/>
      <c r="F1011" s="30"/>
      <c r="G1011" s="30"/>
      <c r="H1011" s="30"/>
      <c r="I1011" s="30"/>
      <c r="K1011" s="39"/>
      <c r="L1011" s="38"/>
    </row>
    <row r="1012" spans="1:12" s="37" customFormat="1" ht="13.5" x14ac:dyDescent="0.25">
      <c r="A1012" s="30"/>
      <c r="B1012" s="30"/>
      <c r="C1012" s="28"/>
      <c r="D1012" s="36"/>
      <c r="E1012" s="30"/>
      <c r="F1012" s="30"/>
      <c r="G1012" s="30"/>
      <c r="H1012" s="30"/>
      <c r="I1012" s="30"/>
      <c r="K1012" s="39"/>
      <c r="L1012" s="38"/>
    </row>
    <row r="1013" spans="1:12" s="37" customFormat="1" ht="13.5" x14ac:dyDescent="0.25">
      <c r="A1013" s="30"/>
      <c r="B1013" s="30"/>
      <c r="C1013" s="28"/>
      <c r="D1013" s="36"/>
      <c r="E1013" s="30"/>
      <c r="F1013" s="30"/>
      <c r="G1013" s="30"/>
      <c r="H1013" s="30"/>
      <c r="I1013" s="30"/>
      <c r="K1013" s="39"/>
      <c r="L1013" s="38"/>
    </row>
    <row r="1014" spans="1:12" s="37" customFormat="1" ht="13.5" x14ac:dyDescent="0.25">
      <c r="A1014" s="30"/>
      <c r="B1014" s="30"/>
      <c r="C1014" s="28"/>
      <c r="D1014" s="36"/>
      <c r="E1014" s="30"/>
      <c r="F1014" s="30"/>
      <c r="G1014" s="30"/>
      <c r="H1014" s="30"/>
      <c r="I1014" s="30"/>
      <c r="K1014" s="39"/>
      <c r="L1014" s="38"/>
    </row>
    <row r="1015" spans="1:12" s="37" customFormat="1" ht="13.5" x14ac:dyDescent="0.25">
      <c r="A1015" s="30"/>
      <c r="B1015" s="30"/>
      <c r="C1015" s="28"/>
      <c r="D1015" s="36"/>
      <c r="E1015" s="30"/>
      <c r="F1015" s="30"/>
      <c r="G1015" s="30"/>
      <c r="H1015" s="30"/>
      <c r="I1015" s="30"/>
      <c r="K1015" s="39"/>
      <c r="L1015" s="38"/>
    </row>
    <row r="1016" spans="1:12" s="37" customFormat="1" ht="13.5" x14ac:dyDescent="0.25">
      <c r="A1016" s="30"/>
      <c r="B1016" s="30"/>
      <c r="C1016" s="28"/>
      <c r="D1016" s="36"/>
      <c r="E1016" s="30"/>
      <c r="F1016" s="30"/>
      <c r="G1016" s="30"/>
      <c r="H1016" s="30"/>
      <c r="I1016" s="30"/>
      <c r="K1016" s="39"/>
      <c r="L1016" s="38"/>
    </row>
    <row r="1017" spans="1:12" s="37" customFormat="1" ht="13.5" x14ac:dyDescent="0.25">
      <c r="A1017" s="30"/>
      <c r="B1017" s="30"/>
      <c r="C1017" s="28"/>
      <c r="D1017" s="36"/>
      <c r="E1017" s="30"/>
      <c r="F1017" s="30"/>
      <c r="G1017" s="30"/>
      <c r="H1017" s="30"/>
      <c r="I1017" s="30"/>
      <c r="K1017" s="39"/>
      <c r="L1017" s="38"/>
    </row>
    <row r="1018" spans="1:12" s="37" customFormat="1" ht="13.5" x14ac:dyDescent="0.25">
      <c r="A1018" s="30"/>
      <c r="B1018" s="30"/>
      <c r="C1018" s="28"/>
      <c r="D1018" s="36"/>
      <c r="E1018" s="30"/>
      <c r="F1018" s="30"/>
      <c r="G1018" s="30"/>
      <c r="H1018" s="30"/>
      <c r="I1018" s="30"/>
      <c r="K1018" s="39"/>
      <c r="L1018" s="38"/>
    </row>
    <row r="1019" spans="1:12" s="37" customFormat="1" ht="13.5" x14ac:dyDescent="0.25">
      <c r="A1019" s="30"/>
      <c r="B1019" s="30"/>
      <c r="C1019" s="28"/>
      <c r="D1019" s="36"/>
      <c r="E1019" s="30"/>
      <c r="F1019" s="30"/>
      <c r="G1019" s="30"/>
      <c r="H1019" s="30"/>
      <c r="I1019" s="30"/>
      <c r="K1019" s="39"/>
      <c r="L1019" s="38"/>
    </row>
    <row r="1020" spans="1:12" s="37" customFormat="1" ht="13.5" x14ac:dyDescent="0.25">
      <c r="A1020" s="30"/>
      <c r="B1020" s="30"/>
      <c r="C1020" s="28"/>
      <c r="D1020" s="36"/>
      <c r="E1020" s="30"/>
      <c r="F1020" s="30"/>
      <c r="G1020" s="30"/>
      <c r="H1020" s="30"/>
      <c r="I1020" s="30"/>
      <c r="K1020" s="39"/>
      <c r="L1020" s="38"/>
    </row>
    <row r="1021" spans="1:12" s="37" customFormat="1" ht="13.5" x14ac:dyDescent="0.25">
      <c r="A1021" s="30"/>
      <c r="B1021" s="30"/>
      <c r="C1021" s="28"/>
      <c r="D1021" s="36"/>
      <c r="E1021" s="30"/>
      <c r="F1021" s="30"/>
      <c r="G1021" s="30"/>
      <c r="H1021" s="30"/>
      <c r="I1021" s="30"/>
      <c r="K1021" s="39"/>
      <c r="L1021" s="38"/>
    </row>
    <row r="1022" spans="1:12" s="37" customFormat="1" ht="13.5" x14ac:dyDescent="0.25">
      <c r="A1022" s="30"/>
      <c r="B1022" s="30"/>
      <c r="C1022" s="28"/>
      <c r="D1022" s="36"/>
      <c r="E1022" s="30"/>
      <c r="F1022" s="30"/>
      <c r="G1022" s="30"/>
      <c r="H1022" s="30"/>
      <c r="I1022" s="30"/>
      <c r="K1022" s="39"/>
      <c r="L1022" s="38"/>
    </row>
    <row r="1023" spans="1:12" s="37" customFormat="1" ht="13.5" x14ac:dyDescent="0.25">
      <c r="A1023" s="30"/>
      <c r="B1023" s="30"/>
      <c r="C1023" s="28"/>
      <c r="D1023" s="36"/>
      <c r="E1023" s="30"/>
      <c r="F1023" s="30"/>
      <c r="G1023" s="30"/>
      <c r="H1023" s="30"/>
      <c r="I1023" s="30"/>
      <c r="K1023" s="39"/>
      <c r="L1023" s="38"/>
    </row>
    <row r="1024" spans="1:12" s="37" customFormat="1" ht="13.5" x14ac:dyDescent="0.25">
      <c r="A1024" s="30"/>
      <c r="B1024" s="30"/>
      <c r="C1024" s="28"/>
      <c r="D1024" s="36"/>
      <c r="E1024" s="30"/>
      <c r="F1024" s="30"/>
      <c r="G1024" s="30"/>
      <c r="H1024" s="30"/>
      <c r="I1024" s="30"/>
      <c r="K1024" s="39"/>
      <c r="L1024" s="38"/>
    </row>
    <row r="1025" spans="1:12" s="37" customFormat="1" ht="13.5" x14ac:dyDescent="0.25">
      <c r="A1025" s="30"/>
      <c r="B1025" s="30"/>
      <c r="C1025" s="28"/>
      <c r="D1025" s="36"/>
      <c r="E1025" s="30"/>
      <c r="F1025" s="30"/>
      <c r="G1025" s="30"/>
      <c r="H1025" s="30"/>
      <c r="I1025" s="30"/>
      <c r="K1025" s="39"/>
      <c r="L1025" s="38"/>
    </row>
    <row r="1026" spans="1:12" s="37" customFormat="1" ht="13.5" x14ac:dyDescent="0.25">
      <c r="A1026" s="30"/>
      <c r="B1026" s="30"/>
      <c r="C1026" s="28"/>
      <c r="D1026" s="36"/>
      <c r="E1026" s="30"/>
      <c r="F1026" s="30"/>
      <c r="G1026" s="30"/>
      <c r="H1026" s="30"/>
      <c r="I1026" s="30"/>
      <c r="K1026" s="39"/>
      <c r="L1026" s="38"/>
    </row>
    <row r="1027" spans="1:12" s="37" customFormat="1" ht="13.5" x14ac:dyDescent="0.25">
      <c r="A1027" s="30"/>
      <c r="B1027" s="30"/>
      <c r="C1027" s="28"/>
      <c r="D1027" s="36"/>
      <c r="E1027" s="30"/>
      <c r="F1027" s="30"/>
      <c r="G1027" s="30"/>
      <c r="H1027" s="30"/>
      <c r="I1027" s="30"/>
      <c r="K1027" s="39"/>
      <c r="L1027" s="38"/>
    </row>
    <row r="1028" spans="1:12" s="37" customFormat="1" ht="13.5" x14ac:dyDescent="0.25">
      <c r="A1028" s="30"/>
      <c r="B1028" s="30"/>
      <c r="C1028" s="28"/>
      <c r="D1028" s="36"/>
      <c r="E1028" s="30"/>
      <c r="F1028" s="30"/>
      <c r="G1028" s="30"/>
      <c r="H1028" s="30"/>
      <c r="I1028" s="30"/>
      <c r="K1028" s="39"/>
      <c r="L1028" s="38"/>
    </row>
    <row r="1029" spans="1:12" s="37" customFormat="1" ht="13.5" x14ac:dyDescent="0.25">
      <c r="A1029" s="30"/>
      <c r="B1029" s="30"/>
      <c r="C1029" s="28"/>
      <c r="D1029" s="36"/>
      <c r="E1029" s="30"/>
      <c r="F1029" s="30"/>
      <c r="G1029" s="30"/>
      <c r="H1029" s="30"/>
      <c r="I1029" s="30"/>
      <c r="K1029" s="39"/>
      <c r="L1029" s="38"/>
    </row>
    <row r="1030" spans="1:12" s="37" customFormat="1" ht="13.5" x14ac:dyDescent="0.25">
      <c r="A1030" s="30"/>
      <c r="B1030" s="30"/>
      <c r="C1030" s="28"/>
      <c r="D1030" s="36"/>
      <c r="E1030" s="30"/>
      <c r="F1030" s="30"/>
      <c r="G1030" s="30"/>
      <c r="H1030" s="30"/>
      <c r="I1030" s="30"/>
      <c r="K1030" s="39"/>
      <c r="L1030" s="38"/>
    </row>
    <row r="1031" spans="1:12" s="37" customFormat="1" ht="13.5" x14ac:dyDescent="0.25">
      <c r="A1031" s="30"/>
      <c r="B1031" s="30"/>
      <c r="C1031" s="28"/>
      <c r="D1031" s="36"/>
      <c r="E1031" s="30"/>
      <c r="F1031" s="30"/>
      <c r="G1031" s="30"/>
      <c r="H1031" s="30"/>
      <c r="I1031" s="30"/>
      <c r="K1031" s="39"/>
      <c r="L1031" s="38"/>
    </row>
    <row r="1032" spans="1:12" s="37" customFormat="1" ht="13.5" x14ac:dyDescent="0.25">
      <c r="A1032" s="30"/>
      <c r="B1032" s="30"/>
      <c r="C1032" s="28"/>
      <c r="D1032" s="36"/>
      <c r="E1032" s="30"/>
      <c r="F1032" s="30"/>
      <c r="G1032" s="30"/>
      <c r="H1032" s="30"/>
      <c r="I1032" s="30"/>
      <c r="K1032" s="39"/>
      <c r="L1032" s="38"/>
    </row>
    <row r="1033" spans="1:12" s="37" customFormat="1" ht="13.5" x14ac:dyDescent="0.25">
      <c r="A1033" s="30"/>
      <c r="B1033" s="30"/>
      <c r="C1033" s="28"/>
      <c r="D1033" s="36"/>
      <c r="E1033" s="30"/>
      <c r="F1033" s="30"/>
      <c r="G1033" s="30"/>
      <c r="H1033" s="30"/>
      <c r="I1033" s="30"/>
      <c r="K1033" s="39"/>
      <c r="L1033" s="38"/>
    </row>
    <row r="1034" spans="1:12" s="37" customFormat="1" ht="13.5" x14ac:dyDescent="0.25">
      <c r="A1034" s="30"/>
      <c r="B1034" s="30"/>
      <c r="C1034" s="28"/>
      <c r="D1034" s="36"/>
      <c r="E1034" s="30"/>
      <c r="F1034" s="30"/>
      <c r="G1034" s="30"/>
      <c r="H1034" s="30"/>
      <c r="I1034" s="30"/>
      <c r="K1034" s="39"/>
      <c r="L1034" s="38"/>
    </row>
    <row r="1035" spans="1:12" s="37" customFormat="1" ht="13.5" x14ac:dyDescent="0.25">
      <c r="A1035" s="30"/>
      <c r="B1035" s="30"/>
      <c r="C1035" s="28"/>
      <c r="D1035" s="36"/>
      <c r="E1035" s="30"/>
      <c r="F1035" s="30"/>
      <c r="G1035" s="30"/>
      <c r="H1035" s="30"/>
      <c r="I1035" s="30"/>
      <c r="K1035" s="39"/>
      <c r="L1035" s="38"/>
    </row>
    <row r="1036" spans="1:12" s="37" customFormat="1" ht="13.5" x14ac:dyDescent="0.25">
      <c r="A1036" s="30"/>
      <c r="B1036" s="30"/>
      <c r="C1036" s="28"/>
      <c r="D1036" s="36"/>
      <c r="E1036" s="30"/>
      <c r="F1036" s="30"/>
      <c r="G1036" s="30"/>
      <c r="H1036" s="30"/>
      <c r="I1036" s="30"/>
      <c r="K1036" s="39"/>
      <c r="L1036" s="38"/>
    </row>
    <row r="1037" spans="1:12" s="37" customFormat="1" ht="13.5" x14ac:dyDescent="0.25">
      <c r="A1037" s="30"/>
      <c r="B1037" s="30"/>
      <c r="C1037" s="28"/>
      <c r="D1037" s="36"/>
      <c r="E1037" s="30"/>
      <c r="F1037" s="30"/>
      <c r="G1037" s="30"/>
      <c r="H1037" s="30"/>
      <c r="I1037" s="30"/>
      <c r="K1037" s="39"/>
      <c r="L1037" s="38"/>
    </row>
    <row r="1038" spans="1:12" s="37" customFormat="1" ht="13.5" x14ac:dyDescent="0.25">
      <c r="A1038" s="30"/>
      <c r="B1038" s="30"/>
      <c r="C1038" s="28"/>
      <c r="D1038" s="36"/>
      <c r="E1038" s="30"/>
      <c r="F1038" s="30"/>
      <c r="G1038" s="30"/>
      <c r="H1038" s="30"/>
      <c r="I1038" s="30"/>
      <c r="K1038" s="39"/>
      <c r="L1038" s="38"/>
    </row>
    <row r="1039" spans="1:12" s="37" customFormat="1" ht="13.5" x14ac:dyDescent="0.25">
      <c r="A1039" s="30"/>
      <c r="B1039" s="30"/>
      <c r="C1039" s="28"/>
      <c r="D1039" s="36"/>
      <c r="E1039" s="30"/>
      <c r="F1039" s="30"/>
      <c r="G1039" s="30"/>
      <c r="H1039" s="30"/>
      <c r="I1039" s="30"/>
      <c r="K1039" s="39"/>
      <c r="L1039" s="38"/>
    </row>
    <row r="1040" spans="1:12" s="37" customFormat="1" ht="13.5" x14ac:dyDescent="0.25">
      <c r="A1040" s="30"/>
      <c r="B1040" s="30"/>
      <c r="C1040" s="28"/>
      <c r="D1040" s="36"/>
      <c r="E1040" s="30"/>
      <c r="F1040" s="30"/>
      <c r="G1040" s="30"/>
      <c r="H1040" s="30"/>
      <c r="I1040" s="30"/>
      <c r="K1040" s="39"/>
      <c r="L1040" s="38"/>
    </row>
    <row r="1041" spans="1:12" s="37" customFormat="1" ht="13.5" x14ac:dyDescent="0.25">
      <c r="A1041" s="30"/>
      <c r="B1041" s="30"/>
      <c r="C1041" s="28"/>
      <c r="D1041" s="36"/>
      <c r="E1041" s="30"/>
      <c r="F1041" s="30"/>
      <c r="G1041" s="30"/>
      <c r="H1041" s="30"/>
      <c r="I1041" s="30"/>
      <c r="K1041" s="39"/>
      <c r="L1041" s="38"/>
    </row>
    <row r="1042" spans="1:12" s="37" customFormat="1" ht="13.5" x14ac:dyDescent="0.25">
      <c r="A1042" s="30"/>
      <c r="B1042" s="30"/>
      <c r="C1042" s="28"/>
      <c r="D1042" s="36"/>
      <c r="E1042" s="30"/>
      <c r="F1042" s="30"/>
      <c r="G1042" s="30"/>
      <c r="H1042" s="30"/>
      <c r="I1042" s="30"/>
      <c r="K1042" s="39"/>
      <c r="L1042" s="38"/>
    </row>
    <row r="1043" spans="1:12" s="37" customFormat="1" ht="13.5" x14ac:dyDescent="0.25">
      <c r="A1043" s="30"/>
      <c r="B1043" s="30"/>
      <c r="C1043" s="28"/>
      <c r="D1043" s="36"/>
      <c r="E1043" s="30"/>
      <c r="F1043" s="30"/>
      <c r="G1043" s="30"/>
      <c r="H1043" s="30"/>
      <c r="I1043" s="30"/>
      <c r="K1043" s="39"/>
      <c r="L1043" s="38"/>
    </row>
    <row r="1044" spans="1:12" s="37" customFormat="1" ht="13.5" x14ac:dyDescent="0.25">
      <c r="A1044" s="30"/>
      <c r="B1044" s="30"/>
      <c r="C1044" s="28"/>
      <c r="D1044" s="36"/>
      <c r="E1044" s="30"/>
      <c r="F1044" s="30"/>
      <c r="G1044" s="30"/>
      <c r="H1044" s="30"/>
      <c r="I1044" s="30"/>
      <c r="K1044" s="39"/>
      <c r="L1044" s="38"/>
    </row>
    <row r="1045" spans="1:12" s="37" customFormat="1" ht="13.5" x14ac:dyDescent="0.25">
      <c r="A1045" s="30"/>
      <c r="B1045" s="30"/>
      <c r="C1045" s="28"/>
      <c r="D1045" s="36"/>
      <c r="E1045" s="30"/>
      <c r="F1045" s="30"/>
      <c r="G1045" s="30"/>
      <c r="H1045" s="30"/>
      <c r="I1045" s="30"/>
      <c r="K1045" s="39"/>
      <c r="L1045" s="38"/>
    </row>
    <row r="1046" spans="1:12" s="37" customFormat="1" ht="13.5" x14ac:dyDescent="0.25">
      <c r="A1046" s="30"/>
      <c r="B1046" s="30"/>
      <c r="C1046" s="28"/>
      <c r="D1046" s="36"/>
      <c r="E1046" s="30"/>
      <c r="F1046" s="30"/>
      <c r="G1046" s="30"/>
      <c r="H1046" s="30"/>
      <c r="I1046" s="30"/>
      <c r="K1046" s="39"/>
      <c r="L1046" s="38"/>
    </row>
    <row r="1047" spans="1:12" s="37" customFormat="1" ht="13.5" x14ac:dyDescent="0.25">
      <c r="A1047" s="30"/>
      <c r="B1047" s="30"/>
      <c r="C1047" s="28"/>
      <c r="D1047" s="36"/>
      <c r="E1047" s="30"/>
      <c r="F1047" s="30"/>
      <c r="G1047" s="30"/>
      <c r="H1047" s="30"/>
      <c r="I1047" s="30"/>
      <c r="K1047" s="39"/>
      <c r="L1047" s="38"/>
    </row>
    <row r="1048" spans="1:12" s="37" customFormat="1" ht="13.5" x14ac:dyDescent="0.25">
      <c r="A1048" s="30"/>
      <c r="B1048" s="30"/>
      <c r="C1048" s="28"/>
      <c r="D1048" s="36"/>
      <c r="E1048" s="30"/>
      <c r="F1048" s="30"/>
      <c r="G1048" s="30"/>
      <c r="H1048" s="30"/>
      <c r="I1048" s="30"/>
      <c r="K1048" s="39"/>
      <c r="L1048" s="38"/>
    </row>
    <row r="1049" spans="1:12" s="37" customFormat="1" ht="13.5" x14ac:dyDescent="0.25">
      <c r="A1049" s="30"/>
      <c r="B1049" s="30"/>
      <c r="C1049" s="28"/>
      <c r="D1049" s="36"/>
      <c r="E1049" s="30"/>
      <c r="F1049" s="30"/>
      <c r="G1049" s="30"/>
      <c r="H1049" s="30"/>
      <c r="I1049" s="30"/>
      <c r="K1049" s="39"/>
      <c r="L1049" s="38"/>
    </row>
    <row r="1050" spans="1:12" s="37" customFormat="1" ht="13.5" x14ac:dyDescent="0.25">
      <c r="A1050" s="30"/>
      <c r="B1050" s="30"/>
      <c r="C1050" s="28"/>
      <c r="D1050" s="36"/>
      <c r="E1050" s="30"/>
      <c r="F1050" s="30"/>
      <c r="G1050" s="30"/>
      <c r="H1050" s="30"/>
      <c r="I1050" s="30"/>
      <c r="K1050" s="39"/>
      <c r="L1050" s="38"/>
    </row>
    <row r="1051" spans="1:12" s="37" customFormat="1" ht="13.5" x14ac:dyDescent="0.25">
      <c r="A1051" s="30"/>
      <c r="B1051" s="30"/>
      <c r="C1051" s="28"/>
      <c r="D1051" s="36"/>
      <c r="E1051" s="30"/>
      <c r="F1051" s="30"/>
      <c r="G1051" s="30"/>
      <c r="H1051" s="30"/>
      <c r="I1051" s="30"/>
      <c r="K1051" s="39"/>
      <c r="L1051" s="38"/>
    </row>
    <row r="1052" spans="1:12" s="37" customFormat="1" ht="13.5" x14ac:dyDescent="0.25">
      <c r="A1052" s="30"/>
      <c r="B1052" s="30"/>
      <c r="C1052" s="28"/>
      <c r="D1052" s="36"/>
      <c r="E1052" s="30"/>
      <c r="F1052" s="30"/>
      <c r="G1052" s="30"/>
      <c r="H1052" s="30"/>
      <c r="I1052" s="30"/>
      <c r="K1052" s="39"/>
      <c r="L1052" s="38"/>
    </row>
    <row r="1053" spans="1:12" s="37" customFormat="1" ht="13.5" x14ac:dyDescent="0.25">
      <c r="A1053" s="30"/>
      <c r="B1053" s="30"/>
      <c r="C1053" s="28"/>
      <c r="D1053" s="36"/>
      <c r="E1053" s="30"/>
      <c r="F1053" s="30"/>
      <c r="G1053" s="30"/>
      <c r="H1053" s="30"/>
      <c r="I1053" s="30"/>
      <c r="K1053" s="39"/>
      <c r="L1053" s="38"/>
    </row>
    <row r="1054" spans="1:12" s="37" customFormat="1" ht="13.5" x14ac:dyDescent="0.25">
      <c r="A1054" s="30"/>
      <c r="B1054" s="30"/>
      <c r="C1054" s="28"/>
      <c r="D1054" s="36"/>
      <c r="E1054" s="30"/>
      <c r="F1054" s="30"/>
      <c r="G1054" s="30"/>
      <c r="H1054" s="30"/>
      <c r="I1054" s="30"/>
      <c r="K1054" s="39"/>
      <c r="L1054" s="38"/>
    </row>
    <row r="1055" spans="1:12" s="37" customFormat="1" ht="13.5" x14ac:dyDescent="0.25">
      <c r="A1055" s="30"/>
      <c r="B1055" s="30"/>
      <c r="C1055" s="28"/>
      <c r="D1055" s="36"/>
      <c r="E1055" s="30"/>
      <c r="F1055" s="30"/>
      <c r="G1055" s="30"/>
      <c r="H1055" s="30"/>
      <c r="I1055" s="30"/>
      <c r="K1055" s="39"/>
      <c r="L1055" s="38"/>
    </row>
    <row r="1056" spans="1:12" s="37" customFormat="1" ht="13.5" x14ac:dyDescent="0.25">
      <c r="A1056" s="30"/>
      <c r="B1056" s="30"/>
      <c r="C1056" s="28"/>
      <c r="D1056" s="36"/>
      <c r="E1056" s="30"/>
      <c r="F1056" s="30"/>
      <c r="G1056" s="30"/>
      <c r="H1056" s="30"/>
      <c r="I1056" s="30"/>
      <c r="K1056" s="39"/>
      <c r="L1056" s="38"/>
    </row>
    <row r="1057" spans="1:12" s="37" customFormat="1" ht="13.5" x14ac:dyDescent="0.25">
      <c r="A1057" s="30"/>
      <c r="B1057" s="30"/>
      <c r="C1057" s="28"/>
      <c r="D1057" s="36"/>
      <c r="E1057" s="30"/>
      <c r="F1057" s="30"/>
      <c r="G1057" s="30"/>
      <c r="H1057" s="30"/>
      <c r="I1057" s="30"/>
      <c r="K1057" s="39"/>
      <c r="L1057" s="38"/>
    </row>
    <row r="1058" spans="1:12" s="37" customFormat="1" ht="13.5" x14ac:dyDescent="0.25">
      <c r="A1058" s="30"/>
      <c r="B1058" s="30"/>
      <c r="C1058" s="28"/>
      <c r="D1058" s="36"/>
      <c r="E1058" s="30"/>
      <c r="F1058" s="30"/>
      <c r="G1058" s="30"/>
      <c r="H1058" s="30"/>
      <c r="I1058" s="30"/>
      <c r="K1058" s="39"/>
      <c r="L1058" s="38"/>
    </row>
    <row r="1059" spans="1:12" s="37" customFormat="1" ht="13.5" x14ac:dyDescent="0.25">
      <c r="A1059" s="30"/>
      <c r="B1059" s="30"/>
      <c r="C1059" s="28"/>
      <c r="D1059" s="36"/>
      <c r="E1059" s="30"/>
      <c r="F1059" s="30"/>
      <c r="G1059" s="30"/>
      <c r="H1059" s="30"/>
      <c r="I1059" s="30"/>
      <c r="K1059" s="39"/>
      <c r="L1059" s="38"/>
    </row>
    <row r="1060" spans="1:12" s="37" customFormat="1" ht="13.5" x14ac:dyDescent="0.25">
      <c r="A1060" s="30"/>
      <c r="B1060" s="30"/>
      <c r="C1060" s="28"/>
      <c r="D1060" s="36"/>
      <c r="E1060" s="30"/>
      <c r="F1060" s="30"/>
      <c r="G1060" s="30"/>
      <c r="H1060" s="30"/>
      <c r="I1060" s="30"/>
      <c r="K1060" s="39"/>
      <c r="L1060" s="38"/>
    </row>
    <row r="1061" spans="1:12" s="37" customFormat="1" ht="13.5" x14ac:dyDescent="0.25">
      <c r="A1061" s="30"/>
      <c r="B1061" s="30"/>
      <c r="C1061" s="28"/>
      <c r="D1061" s="36"/>
      <c r="E1061" s="30"/>
      <c r="F1061" s="30"/>
      <c r="G1061" s="30"/>
      <c r="H1061" s="30"/>
      <c r="I1061" s="30"/>
      <c r="K1061" s="39"/>
      <c r="L1061" s="38"/>
    </row>
    <row r="1062" spans="1:12" s="37" customFormat="1" ht="13.5" x14ac:dyDescent="0.25">
      <c r="A1062" s="30"/>
      <c r="B1062" s="30"/>
      <c r="C1062" s="28"/>
      <c r="D1062" s="36"/>
      <c r="E1062" s="30"/>
      <c r="F1062" s="30"/>
      <c r="G1062" s="30"/>
      <c r="H1062" s="30"/>
      <c r="I1062" s="30"/>
      <c r="K1062" s="39"/>
      <c r="L1062" s="38"/>
    </row>
    <row r="1063" spans="1:12" s="37" customFormat="1" ht="13.5" x14ac:dyDescent="0.25">
      <c r="A1063" s="30"/>
      <c r="B1063" s="30"/>
      <c r="C1063" s="28"/>
      <c r="D1063" s="36"/>
      <c r="E1063" s="30"/>
      <c r="F1063" s="30"/>
      <c r="G1063" s="30"/>
      <c r="H1063" s="30"/>
      <c r="I1063" s="30"/>
      <c r="K1063" s="39"/>
      <c r="L1063" s="38"/>
    </row>
    <row r="1064" spans="1:12" s="37" customFormat="1" ht="13.5" x14ac:dyDescent="0.25">
      <c r="A1064" s="30"/>
      <c r="B1064" s="30"/>
      <c r="C1064" s="28"/>
      <c r="D1064" s="36"/>
      <c r="E1064" s="30"/>
      <c r="F1064" s="30"/>
      <c r="G1064" s="30"/>
      <c r="H1064" s="30"/>
      <c r="I1064" s="30"/>
      <c r="K1064" s="39"/>
      <c r="L1064" s="38"/>
    </row>
    <row r="1065" spans="1:12" s="37" customFormat="1" ht="13.5" x14ac:dyDescent="0.25">
      <c r="A1065" s="30"/>
      <c r="B1065" s="30"/>
      <c r="C1065" s="28"/>
      <c r="D1065" s="36"/>
      <c r="E1065" s="30"/>
      <c r="F1065" s="30"/>
      <c r="G1065" s="30"/>
      <c r="H1065" s="30"/>
      <c r="I1065" s="30"/>
      <c r="K1065" s="39"/>
      <c r="L1065" s="38"/>
    </row>
    <row r="1066" spans="1:12" s="37" customFormat="1" ht="13.5" x14ac:dyDescent="0.25">
      <c r="A1066" s="30"/>
      <c r="B1066" s="30"/>
      <c r="C1066" s="28"/>
      <c r="D1066" s="36"/>
      <c r="E1066" s="30"/>
      <c r="F1066" s="30"/>
      <c r="G1066" s="30"/>
      <c r="H1066" s="30"/>
      <c r="I1066" s="30"/>
      <c r="K1066" s="39"/>
      <c r="L1066" s="38"/>
    </row>
    <row r="1067" spans="1:12" s="37" customFormat="1" ht="13.5" x14ac:dyDescent="0.25">
      <c r="A1067" s="30"/>
      <c r="B1067" s="30"/>
      <c r="C1067" s="28"/>
      <c r="D1067" s="36"/>
      <c r="E1067" s="30"/>
      <c r="F1067" s="30"/>
      <c r="G1067" s="30"/>
      <c r="H1067" s="30"/>
      <c r="I1067" s="30"/>
      <c r="K1067" s="39"/>
      <c r="L1067" s="38"/>
    </row>
    <row r="1068" spans="1:12" s="37" customFormat="1" ht="13.5" x14ac:dyDescent="0.25">
      <c r="A1068" s="30"/>
      <c r="B1068" s="30"/>
      <c r="C1068" s="28"/>
      <c r="D1068" s="36"/>
      <c r="E1068" s="30"/>
      <c r="F1068" s="30"/>
      <c r="G1068" s="30"/>
      <c r="H1068" s="30"/>
      <c r="I1068" s="30"/>
      <c r="K1068" s="39"/>
      <c r="L1068" s="38"/>
    </row>
    <row r="1069" spans="1:12" s="37" customFormat="1" ht="13.5" x14ac:dyDescent="0.25">
      <c r="A1069" s="30"/>
      <c r="B1069" s="30"/>
      <c r="C1069" s="28"/>
      <c r="D1069" s="36"/>
      <c r="E1069" s="30"/>
      <c r="F1069" s="30"/>
      <c r="G1069" s="30"/>
      <c r="H1069" s="30"/>
      <c r="I1069" s="30"/>
      <c r="K1069" s="39"/>
      <c r="L1069" s="38"/>
    </row>
    <row r="1070" spans="1:12" s="37" customFormat="1" ht="13.5" x14ac:dyDescent="0.25">
      <c r="A1070" s="30"/>
      <c r="B1070" s="30"/>
      <c r="C1070" s="28"/>
      <c r="D1070" s="36"/>
      <c r="E1070" s="30"/>
      <c r="F1070" s="30"/>
      <c r="G1070" s="30"/>
      <c r="H1070" s="30"/>
      <c r="I1070" s="30"/>
      <c r="K1070" s="39"/>
      <c r="L1070" s="38"/>
    </row>
    <row r="1071" spans="1:12" s="37" customFormat="1" ht="13.5" x14ac:dyDescent="0.25">
      <c r="A1071" s="30"/>
      <c r="B1071" s="30"/>
      <c r="C1071" s="28"/>
      <c r="D1071" s="36"/>
      <c r="E1071" s="30"/>
      <c r="F1071" s="30"/>
      <c r="G1071" s="30"/>
      <c r="H1071" s="30"/>
      <c r="I1071" s="30"/>
      <c r="K1071" s="39"/>
      <c r="L1071" s="38"/>
    </row>
    <row r="1072" spans="1:12" s="37" customFormat="1" ht="13.5" x14ac:dyDescent="0.25">
      <c r="A1072" s="30"/>
      <c r="B1072" s="30"/>
      <c r="C1072" s="28"/>
      <c r="D1072" s="36"/>
      <c r="E1072" s="30"/>
      <c r="F1072" s="30"/>
      <c r="G1072" s="30"/>
      <c r="H1072" s="30"/>
      <c r="I1072" s="30"/>
      <c r="K1072" s="39"/>
      <c r="L1072" s="38"/>
    </row>
    <row r="1073" spans="1:12" s="37" customFormat="1" ht="13.5" x14ac:dyDescent="0.25">
      <c r="A1073" s="30"/>
      <c r="B1073" s="30"/>
      <c r="C1073" s="28"/>
      <c r="D1073" s="36"/>
      <c r="E1073" s="30"/>
      <c r="F1073" s="30"/>
      <c r="G1073" s="30"/>
      <c r="H1073" s="30"/>
      <c r="I1073" s="30"/>
      <c r="K1073" s="39"/>
      <c r="L1073" s="38"/>
    </row>
    <row r="1074" spans="1:12" s="37" customFormat="1" ht="13.5" x14ac:dyDescent="0.25">
      <c r="A1074" s="30"/>
      <c r="B1074" s="30"/>
      <c r="C1074" s="28"/>
      <c r="D1074" s="36"/>
      <c r="E1074" s="30"/>
      <c r="F1074" s="30"/>
      <c r="G1074" s="30"/>
      <c r="H1074" s="30"/>
      <c r="I1074" s="30"/>
      <c r="K1074" s="39"/>
      <c r="L1074" s="38"/>
    </row>
    <row r="1075" spans="1:12" s="37" customFormat="1" ht="13.5" x14ac:dyDescent="0.25">
      <c r="A1075" s="30"/>
      <c r="B1075" s="30"/>
      <c r="C1075" s="28"/>
      <c r="D1075" s="36"/>
      <c r="E1075" s="30"/>
      <c r="F1075" s="30"/>
      <c r="G1075" s="30"/>
      <c r="H1075" s="30"/>
      <c r="I1075" s="30"/>
      <c r="K1075" s="39"/>
      <c r="L1075" s="38"/>
    </row>
    <row r="1076" spans="1:12" s="37" customFormat="1" ht="13.5" x14ac:dyDescent="0.25">
      <c r="A1076" s="30"/>
      <c r="B1076" s="30"/>
      <c r="C1076" s="28"/>
      <c r="D1076" s="36"/>
      <c r="E1076" s="30"/>
      <c r="F1076" s="30"/>
      <c r="G1076" s="30"/>
      <c r="H1076" s="30"/>
      <c r="I1076" s="30"/>
      <c r="K1076" s="39"/>
      <c r="L1076" s="38"/>
    </row>
    <row r="1077" spans="1:12" s="37" customFormat="1" ht="13.5" x14ac:dyDescent="0.25">
      <c r="A1077" s="30"/>
      <c r="B1077" s="30"/>
      <c r="C1077" s="28"/>
      <c r="D1077" s="36"/>
      <c r="E1077" s="30"/>
      <c r="F1077" s="30"/>
      <c r="G1077" s="30"/>
      <c r="H1077" s="30"/>
      <c r="I1077" s="30"/>
      <c r="K1077" s="39"/>
      <c r="L1077" s="38"/>
    </row>
    <row r="1078" spans="1:12" s="37" customFormat="1" ht="13.5" x14ac:dyDescent="0.25">
      <c r="A1078" s="30"/>
      <c r="B1078" s="30"/>
      <c r="C1078" s="28"/>
      <c r="D1078" s="36"/>
      <c r="E1078" s="30"/>
      <c r="F1078" s="30"/>
      <c r="G1078" s="30"/>
      <c r="H1078" s="30"/>
      <c r="I1078" s="30"/>
      <c r="K1078" s="39"/>
      <c r="L1078" s="38"/>
    </row>
    <row r="1079" spans="1:12" s="37" customFormat="1" ht="13.5" x14ac:dyDescent="0.25">
      <c r="A1079" s="30"/>
      <c r="B1079" s="30"/>
      <c r="C1079" s="28"/>
      <c r="D1079" s="36"/>
      <c r="E1079" s="30"/>
      <c r="F1079" s="30"/>
      <c r="G1079" s="30"/>
      <c r="H1079" s="30"/>
      <c r="I1079" s="30"/>
      <c r="K1079" s="39"/>
      <c r="L1079" s="38"/>
    </row>
    <row r="1080" spans="1:12" s="37" customFormat="1" ht="13.5" x14ac:dyDescent="0.25">
      <c r="A1080" s="30"/>
      <c r="B1080" s="30"/>
      <c r="C1080" s="28"/>
      <c r="D1080" s="36"/>
      <c r="E1080" s="30"/>
      <c r="F1080" s="30"/>
      <c r="G1080" s="30"/>
      <c r="H1080" s="30"/>
      <c r="I1080" s="30"/>
      <c r="K1080" s="39"/>
      <c r="L1080" s="38"/>
    </row>
    <row r="1081" spans="1:12" s="37" customFormat="1" ht="13.5" x14ac:dyDescent="0.25">
      <c r="A1081" s="30"/>
      <c r="B1081" s="30"/>
      <c r="C1081" s="28"/>
      <c r="D1081" s="36"/>
      <c r="E1081" s="30"/>
      <c r="F1081" s="30"/>
      <c r="G1081" s="30"/>
      <c r="H1081" s="30"/>
      <c r="I1081" s="30"/>
      <c r="K1081" s="39"/>
      <c r="L1081" s="38"/>
    </row>
    <row r="1082" spans="1:12" s="37" customFormat="1" ht="13.5" x14ac:dyDescent="0.25">
      <c r="A1082" s="30"/>
      <c r="B1082" s="30"/>
      <c r="C1082" s="28"/>
      <c r="D1082" s="36"/>
      <c r="E1082" s="30"/>
      <c r="F1082" s="30"/>
      <c r="G1082" s="30"/>
      <c r="H1082" s="30"/>
      <c r="I1082" s="30"/>
      <c r="K1082" s="39"/>
      <c r="L1082" s="38"/>
    </row>
    <row r="1083" spans="1:12" s="37" customFormat="1" ht="13.5" x14ac:dyDescent="0.25">
      <c r="A1083" s="30"/>
      <c r="B1083" s="30"/>
      <c r="C1083" s="28"/>
      <c r="D1083" s="36"/>
      <c r="E1083" s="30"/>
      <c r="F1083" s="30"/>
      <c r="G1083" s="30"/>
      <c r="H1083" s="30"/>
      <c r="I1083" s="30"/>
      <c r="K1083" s="39"/>
      <c r="L1083" s="38"/>
    </row>
    <row r="1084" spans="1:12" s="37" customFormat="1" ht="13.5" x14ac:dyDescent="0.25">
      <c r="A1084" s="30"/>
      <c r="B1084" s="30"/>
      <c r="C1084" s="28"/>
      <c r="D1084" s="36"/>
      <c r="E1084" s="30"/>
      <c r="F1084" s="30"/>
      <c r="G1084" s="30"/>
      <c r="H1084" s="30"/>
      <c r="I1084" s="30"/>
      <c r="K1084" s="39"/>
      <c r="L1084" s="38"/>
    </row>
    <row r="1085" spans="1:12" s="37" customFormat="1" ht="13.5" x14ac:dyDescent="0.25">
      <c r="A1085" s="30"/>
      <c r="B1085" s="30"/>
      <c r="C1085" s="28"/>
      <c r="D1085" s="36"/>
      <c r="E1085" s="30"/>
      <c r="F1085" s="30"/>
      <c r="G1085" s="30"/>
      <c r="H1085" s="30"/>
      <c r="I1085" s="30"/>
      <c r="K1085" s="39"/>
      <c r="L1085" s="38"/>
    </row>
    <row r="1086" spans="1:12" s="37" customFormat="1" ht="13.5" x14ac:dyDescent="0.25">
      <c r="A1086" s="30"/>
      <c r="B1086" s="30"/>
      <c r="C1086" s="28"/>
      <c r="D1086" s="36"/>
      <c r="E1086" s="30"/>
      <c r="F1086" s="30"/>
      <c r="G1086" s="30"/>
      <c r="H1086" s="30"/>
      <c r="I1086" s="30"/>
      <c r="K1086" s="39"/>
      <c r="L1086" s="38"/>
    </row>
    <row r="1087" spans="1:12" s="37" customFormat="1" ht="13.5" x14ac:dyDescent="0.25">
      <c r="A1087" s="30"/>
      <c r="B1087" s="30"/>
      <c r="C1087" s="28"/>
      <c r="D1087" s="36"/>
      <c r="E1087" s="30"/>
      <c r="F1087" s="30"/>
      <c r="G1087" s="30"/>
      <c r="H1087" s="30"/>
      <c r="I1087" s="30"/>
      <c r="K1087" s="39"/>
      <c r="L1087" s="38"/>
    </row>
    <row r="1088" spans="1:12" s="37" customFormat="1" ht="13.5" x14ac:dyDescent="0.25">
      <c r="A1088" s="30"/>
      <c r="B1088" s="30"/>
      <c r="C1088" s="28"/>
      <c r="D1088" s="36"/>
      <c r="E1088" s="30"/>
      <c r="F1088" s="30"/>
      <c r="G1088" s="30"/>
      <c r="H1088" s="30"/>
      <c r="I1088" s="30"/>
      <c r="K1088" s="39"/>
      <c r="L1088" s="38"/>
    </row>
    <row r="1089" spans="1:12" s="37" customFormat="1" ht="13.5" x14ac:dyDescent="0.25">
      <c r="A1089" s="30"/>
      <c r="B1089" s="30"/>
      <c r="C1089" s="28"/>
      <c r="D1089" s="36"/>
      <c r="E1089" s="30"/>
      <c r="F1089" s="30"/>
      <c r="G1089" s="30"/>
      <c r="H1089" s="30"/>
      <c r="I1089" s="30"/>
      <c r="K1089" s="39"/>
      <c r="L1089" s="38"/>
    </row>
    <row r="1090" spans="1:12" s="37" customFormat="1" ht="13.5" x14ac:dyDescent="0.25">
      <c r="A1090" s="30"/>
      <c r="B1090" s="30"/>
      <c r="C1090" s="28"/>
      <c r="D1090" s="36"/>
      <c r="E1090" s="30"/>
      <c r="F1090" s="30"/>
      <c r="G1090" s="30"/>
      <c r="H1090" s="30"/>
      <c r="I1090" s="30"/>
      <c r="K1090" s="39"/>
      <c r="L1090" s="38"/>
    </row>
    <row r="1091" spans="1:12" s="37" customFormat="1" ht="13.5" x14ac:dyDescent="0.25">
      <c r="A1091" s="30"/>
      <c r="B1091" s="30"/>
      <c r="C1091" s="28"/>
      <c r="D1091" s="36"/>
      <c r="E1091" s="30"/>
      <c r="F1091" s="30"/>
      <c r="G1091" s="30"/>
      <c r="H1091" s="30"/>
      <c r="I1091" s="30"/>
      <c r="K1091" s="39"/>
      <c r="L1091" s="38"/>
    </row>
    <row r="1092" spans="1:12" s="37" customFormat="1" ht="13.5" x14ac:dyDescent="0.25">
      <c r="A1092" s="30"/>
      <c r="B1092" s="30"/>
      <c r="C1092" s="28"/>
      <c r="D1092" s="36"/>
      <c r="E1092" s="30"/>
      <c r="F1092" s="30"/>
      <c r="G1092" s="30"/>
      <c r="H1092" s="30"/>
      <c r="I1092" s="30"/>
      <c r="K1092" s="39"/>
      <c r="L1092" s="38"/>
    </row>
    <row r="1093" spans="1:12" s="37" customFormat="1" ht="13.5" x14ac:dyDescent="0.25">
      <c r="A1093" s="30"/>
      <c r="B1093" s="30"/>
      <c r="C1093" s="28"/>
      <c r="D1093" s="36"/>
      <c r="E1093" s="30"/>
      <c r="F1093" s="30"/>
      <c r="G1093" s="30"/>
      <c r="H1093" s="30"/>
      <c r="I1093" s="30"/>
      <c r="K1093" s="39"/>
      <c r="L1093" s="38"/>
    </row>
    <row r="1094" spans="1:12" s="37" customFormat="1" ht="13.5" x14ac:dyDescent="0.25">
      <c r="A1094" s="30"/>
      <c r="B1094" s="30"/>
      <c r="C1094" s="28"/>
      <c r="D1094" s="36"/>
      <c r="E1094" s="30"/>
      <c r="F1094" s="30"/>
      <c r="G1094" s="30"/>
      <c r="H1094" s="30"/>
      <c r="I1094" s="30"/>
      <c r="K1094" s="39"/>
      <c r="L1094" s="38"/>
    </row>
    <row r="1095" spans="1:12" s="37" customFormat="1" ht="13.5" x14ac:dyDescent="0.25">
      <c r="A1095" s="30"/>
      <c r="B1095" s="30"/>
      <c r="C1095" s="28"/>
      <c r="D1095" s="36"/>
      <c r="E1095" s="30"/>
      <c r="F1095" s="30"/>
      <c r="G1095" s="30"/>
      <c r="H1095" s="30"/>
      <c r="I1095" s="30"/>
      <c r="K1095" s="39"/>
      <c r="L1095" s="38"/>
    </row>
    <row r="1096" spans="1:12" s="37" customFormat="1" ht="13.5" x14ac:dyDescent="0.25">
      <c r="A1096" s="30"/>
      <c r="B1096" s="30"/>
      <c r="C1096" s="28"/>
      <c r="D1096" s="36"/>
      <c r="E1096" s="30"/>
      <c r="F1096" s="30"/>
      <c r="G1096" s="30"/>
      <c r="H1096" s="30"/>
      <c r="I1096" s="30"/>
      <c r="K1096" s="39"/>
      <c r="L1096" s="38"/>
    </row>
    <row r="1097" spans="1:12" s="37" customFormat="1" ht="13.5" x14ac:dyDescent="0.25">
      <c r="A1097" s="30"/>
      <c r="B1097" s="30"/>
      <c r="C1097" s="28"/>
      <c r="D1097" s="36"/>
      <c r="E1097" s="30"/>
      <c r="F1097" s="30"/>
      <c r="G1097" s="30"/>
      <c r="H1097" s="30"/>
      <c r="I1097" s="30"/>
      <c r="K1097" s="39"/>
      <c r="L1097" s="38"/>
    </row>
    <row r="1098" spans="1:12" s="37" customFormat="1" ht="13.5" x14ac:dyDescent="0.25">
      <c r="A1098" s="30"/>
      <c r="B1098" s="30"/>
      <c r="C1098" s="28"/>
      <c r="D1098" s="36"/>
      <c r="E1098" s="30"/>
      <c r="F1098" s="30"/>
      <c r="G1098" s="30"/>
      <c r="H1098" s="30"/>
      <c r="I1098" s="30"/>
      <c r="K1098" s="39"/>
      <c r="L1098" s="38"/>
    </row>
    <row r="1099" spans="1:12" s="37" customFormat="1" ht="13.5" x14ac:dyDescent="0.25">
      <c r="A1099" s="30"/>
      <c r="B1099" s="30"/>
      <c r="C1099" s="28"/>
      <c r="D1099" s="36"/>
      <c r="E1099" s="30"/>
      <c r="F1099" s="30"/>
      <c r="G1099" s="30"/>
      <c r="H1099" s="30"/>
      <c r="I1099" s="30"/>
      <c r="K1099" s="39"/>
      <c r="L1099" s="38"/>
    </row>
    <row r="1100" spans="1:12" s="37" customFormat="1" ht="13.5" x14ac:dyDescent="0.25">
      <c r="A1100" s="30"/>
      <c r="B1100" s="30"/>
      <c r="C1100" s="28"/>
      <c r="D1100" s="36"/>
      <c r="E1100" s="30"/>
      <c r="F1100" s="30"/>
      <c r="G1100" s="30"/>
      <c r="H1100" s="30"/>
      <c r="I1100" s="30"/>
      <c r="K1100" s="39"/>
      <c r="L1100" s="38"/>
    </row>
    <row r="1101" spans="1:12" s="37" customFormat="1" ht="13.5" x14ac:dyDescent="0.25">
      <c r="A1101" s="30"/>
      <c r="B1101" s="30"/>
      <c r="C1101" s="28"/>
      <c r="D1101" s="36"/>
      <c r="E1101" s="30"/>
      <c r="F1101" s="30"/>
      <c r="G1101" s="30"/>
      <c r="H1101" s="30"/>
      <c r="I1101" s="30"/>
      <c r="K1101" s="39"/>
      <c r="L1101" s="38"/>
    </row>
    <row r="1102" spans="1:12" s="37" customFormat="1" ht="13.5" x14ac:dyDescent="0.25">
      <c r="A1102" s="30"/>
      <c r="B1102" s="30"/>
      <c r="C1102" s="28"/>
      <c r="D1102" s="36"/>
      <c r="E1102" s="30"/>
      <c r="F1102" s="30"/>
      <c r="G1102" s="30"/>
      <c r="H1102" s="30"/>
      <c r="I1102" s="30"/>
      <c r="K1102" s="39"/>
      <c r="L1102" s="38"/>
    </row>
    <row r="1103" spans="1:12" s="37" customFormat="1" ht="13.5" x14ac:dyDescent="0.25">
      <c r="A1103" s="30"/>
      <c r="B1103" s="30"/>
      <c r="C1103" s="28"/>
      <c r="D1103" s="36"/>
      <c r="E1103" s="30"/>
      <c r="F1103" s="30"/>
      <c r="G1103" s="30"/>
      <c r="H1103" s="30"/>
      <c r="I1103" s="30"/>
      <c r="K1103" s="39"/>
      <c r="L1103" s="38"/>
    </row>
    <row r="1104" spans="1:12" s="37" customFormat="1" ht="13.5" x14ac:dyDescent="0.25">
      <c r="A1104" s="30"/>
      <c r="B1104" s="30"/>
      <c r="C1104" s="28"/>
      <c r="D1104" s="36"/>
      <c r="E1104" s="30"/>
      <c r="F1104" s="30"/>
      <c r="G1104" s="30"/>
      <c r="H1104" s="30"/>
      <c r="I1104" s="30"/>
      <c r="K1104" s="39"/>
      <c r="L1104" s="38"/>
    </row>
    <row r="1105" spans="1:12" s="37" customFormat="1" ht="13.5" x14ac:dyDescent="0.25">
      <c r="A1105" s="30"/>
      <c r="B1105" s="30"/>
      <c r="C1105" s="28"/>
      <c r="D1105" s="36"/>
      <c r="E1105" s="30"/>
      <c r="F1105" s="30"/>
      <c r="G1105" s="30"/>
      <c r="H1105" s="30"/>
      <c r="I1105" s="30"/>
      <c r="K1105" s="39"/>
      <c r="L1105" s="38"/>
    </row>
    <row r="1106" spans="1:12" s="37" customFormat="1" ht="13.5" x14ac:dyDescent="0.25">
      <c r="A1106" s="30"/>
      <c r="B1106" s="30"/>
      <c r="C1106" s="28"/>
      <c r="D1106" s="36"/>
      <c r="E1106" s="30"/>
      <c r="F1106" s="30"/>
      <c r="G1106" s="30"/>
      <c r="H1106" s="30"/>
      <c r="I1106" s="30"/>
      <c r="K1106" s="39"/>
      <c r="L1106" s="38"/>
    </row>
    <row r="1107" spans="1:12" s="37" customFormat="1" ht="13.5" x14ac:dyDescent="0.25">
      <c r="A1107" s="30"/>
      <c r="B1107" s="30"/>
      <c r="C1107" s="28"/>
      <c r="D1107" s="36"/>
      <c r="E1107" s="30"/>
      <c r="F1107" s="30"/>
      <c r="G1107" s="30"/>
      <c r="H1107" s="30"/>
      <c r="I1107" s="30"/>
      <c r="K1107" s="39"/>
      <c r="L1107" s="38"/>
    </row>
    <row r="1108" spans="1:12" s="37" customFormat="1" ht="13.5" x14ac:dyDescent="0.25">
      <c r="A1108" s="30"/>
      <c r="B1108" s="30"/>
      <c r="C1108" s="28"/>
      <c r="D1108" s="36"/>
      <c r="E1108" s="30"/>
      <c r="F1108" s="30"/>
      <c r="G1108" s="30"/>
      <c r="H1108" s="30"/>
      <c r="I1108" s="30"/>
      <c r="K1108" s="39"/>
      <c r="L1108" s="38"/>
    </row>
    <row r="1109" spans="1:12" s="37" customFormat="1" ht="13.5" x14ac:dyDescent="0.25">
      <c r="A1109" s="30"/>
      <c r="B1109" s="30"/>
      <c r="C1109" s="28"/>
      <c r="D1109" s="36"/>
      <c r="E1109" s="30"/>
      <c r="F1109" s="30"/>
      <c r="G1109" s="30"/>
      <c r="H1109" s="30"/>
      <c r="I1109" s="30"/>
      <c r="K1109" s="39"/>
      <c r="L1109" s="38"/>
    </row>
    <row r="1110" spans="1:12" s="37" customFormat="1" ht="13.5" x14ac:dyDescent="0.25">
      <c r="A1110" s="30"/>
      <c r="B1110" s="30"/>
      <c r="C1110" s="28"/>
      <c r="D1110" s="36"/>
      <c r="E1110" s="30"/>
      <c r="F1110" s="30"/>
      <c r="G1110" s="30"/>
      <c r="H1110" s="30"/>
      <c r="I1110" s="30"/>
      <c r="K1110" s="39"/>
      <c r="L1110" s="38"/>
    </row>
    <row r="1111" spans="1:12" s="37" customFormat="1" ht="13.5" x14ac:dyDescent="0.25">
      <c r="A1111" s="30"/>
      <c r="B1111" s="30"/>
      <c r="C1111" s="28"/>
      <c r="D1111" s="36"/>
      <c r="E1111" s="30"/>
      <c r="F1111" s="30"/>
      <c r="G1111" s="30"/>
      <c r="H1111" s="30"/>
      <c r="I1111" s="30"/>
      <c r="K1111" s="39"/>
      <c r="L1111" s="38"/>
    </row>
    <row r="1112" spans="1:12" s="37" customFormat="1" ht="13.5" x14ac:dyDescent="0.25">
      <c r="A1112" s="30"/>
      <c r="B1112" s="30"/>
      <c r="C1112" s="28"/>
      <c r="D1112" s="36"/>
      <c r="E1112" s="30"/>
      <c r="F1112" s="30"/>
      <c r="G1112" s="30"/>
      <c r="H1112" s="30"/>
      <c r="I1112" s="30"/>
      <c r="K1112" s="39"/>
      <c r="L1112" s="38"/>
    </row>
    <row r="1113" spans="1:12" s="37" customFormat="1" ht="13.5" x14ac:dyDescent="0.25">
      <c r="A1113" s="30"/>
      <c r="B1113" s="30"/>
      <c r="C1113" s="28"/>
      <c r="D1113" s="36"/>
      <c r="E1113" s="30"/>
      <c r="F1113" s="30"/>
      <c r="G1113" s="30"/>
      <c r="H1113" s="30"/>
      <c r="I1113" s="30"/>
      <c r="K1113" s="39"/>
      <c r="L1113" s="38"/>
    </row>
    <row r="1114" spans="1:12" s="37" customFormat="1" ht="13.5" x14ac:dyDescent="0.25">
      <c r="A1114" s="30"/>
      <c r="B1114" s="30"/>
      <c r="C1114" s="28"/>
      <c r="D1114" s="36"/>
      <c r="E1114" s="30"/>
      <c r="F1114" s="30"/>
      <c r="G1114" s="30"/>
      <c r="H1114" s="30"/>
      <c r="I1114" s="30"/>
      <c r="K1114" s="39"/>
      <c r="L1114" s="38"/>
    </row>
    <row r="1115" spans="1:12" s="37" customFormat="1" ht="13.5" x14ac:dyDescent="0.25">
      <c r="A1115" s="30"/>
      <c r="B1115" s="30"/>
      <c r="C1115" s="28"/>
      <c r="D1115" s="36"/>
      <c r="E1115" s="30"/>
      <c r="F1115" s="30"/>
      <c r="G1115" s="30"/>
      <c r="H1115" s="30"/>
      <c r="I1115" s="30"/>
      <c r="K1115" s="39"/>
      <c r="L1115" s="38"/>
    </row>
    <row r="1116" spans="1:12" s="37" customFormat="1" ht="13.5" x14ac:dyDescent="0.25">
      <c r="A1116" s="30"/>
      <c r="B1116" s="30"/>
      <c r="C1116" s="28"/>
      <c r="D1116" s="36"/>
      <c r="E1116" s="30"/>
      <c r="F1116" s="30"/>
      <c r="G1116" s="30"/>
      <c r="H1116" s="30"/>
      <c r="I1116" s="30"/>
      <c r="K1116" s="39"/>
      <c r="L1116" s="38"/>
    </row>
    <row r="1117" spans="1:12" s="37" customFormat="1" ht="13.5" x14ac:dyDescent="0.25">
      <c r="A1117" s="30"/>
      <c r="B1117" s="30"/>
      <c r="C1117" s="28"/>
      <c r="D1117" s="36"/>
      <c r="E1117" s="30"/>
      <c r="F1117" s="30"/>
      <c r="G1117" s="30"/>
      <c r="H1117" s="30"/>
      <c r="I1117" s="30"/>
      <c r="K1117" s="39"/>
      <c r="L1117" s="38"/>
    </row>
    <row r="1118" spans="1:12" s="37" customFormat="1" ht="13.5" x14ac:dyDescent="0.25">
      <c r="A1118" s="30"/>
      <c r="B1118" s="30"/>
      <c r="C1118" s="28"/>
      <c r="D1118" s="36"/>
      <c r="E1118" s="30"/>
      <c r="F1118" s="30"/>
      <c r="G1118" s="30"/>
      <c r="H1118" s="30"/>
      <c r="I1118" s="30"/>
      <c r="K1118" s="39"/>
      <c r="L1118" s="38"/>
    </row>
    <row r="1119" spans="1:12" s="37" customFormat="1" ht="13.5" x14ac:dyDescent="0.25">
      <c r="A1119" s="30"/>
      <c r="B1119" s="30"/>
      <c r="C1119" s="28"/>
      <c r="D1119" s="36"/>
      <c r="E1119" s="30"/>
      <c r="F1119" s="30"/>
      <c r="G1119" s="30"/>
      <c r="H1119" s="30"/>
      <c r="I1119" s="30"/>
      <c r="K1119" s="39"/>
      <c r="L1119" s="38"/>
    </row>
    <row r="1120" spans="1:12" s="37" customFormat="1" ht="13.5" x14ac:dyDescent="0.25">
      <c r="A1120" s="30"/>
      <c r="B1120" s="30"/>
      <c r="C1120" s="28"/>
      <c r="D1120" s="36"/>
      <c r="E1120" s="30"/>
      <c r="F1120" s="30"/>
      <c r="G1120" s="30"/>
      <c r="H1120" s="30"/>
      <c r="I1120" s="30"/>
      <c r="K1120" s="39"/>
      <c r="L1120" s="38"/>
    </row>
    <row r="1121" spans="1:12" s="37" customFormat="1" ht="13.5" x14ac:dyDescent="0.25">
      <c r="A1121" s="30"/>
      <c r="B1121" s="30"/>
      <c r="C1121" s="28"/>
      <c r="D1121" s="36"/>
      <c r="E1121" s="30"/>
      <c r="F1121" s="30"/>
      <c r="G1121" s="30"/>
      <c r="H1121" s="30"/>
      <c r="I1121" s="30"/>
      <c r="K1121" s="39"/>
      <c r="L1121" s="38"/>
    </row>
    <row r="1122" spans="1:12" s="37" customFormat="1" ht="13.5" x14ac:dyDescent="0.25">
      <c r="A1122" s="30"/>
      <c r="B1122" s="30"/>
      <c r="C1122" s="28"/>
      <c r="D1122" s="36"/>
      <c r="E1122" s="30"/>
      <c r="F1122" s="30"/>
      <c r="G1122" s="30"/>
      <c r="H1122" s="30"/>
      <c r="I1122" s="30"/>
      <c r="K1122" s="39"/>
      <c r="L1122" s="38"/>
    </row>
    <row r="1123" spans="1:12" s="37" customFormat="1" ht="13.5" x14ac:dyDescent="0.25">
      <c r="A1123" s="30"/>
      <c r="B1123" s="30"/>
      <c r="C1123" s="28"/>
      <c r="D1123" s="36"/>
      <c r="E1123" s="30"/>
      <c r="F1123" s="30"/>
      <c r="G1123" s="30"/>
      <c r="H1123" s="30"/>
      <c r="I1123" s="30"/>
      <c r="K1123" s="39"/>
      <c r="L1123" s="38"/>
    </row>
    <row r="1124" spans="1:12" s="37" customFormat="1" ht="13.5" x14ac:dyDescent="0.25">
      <c r="A1124" s="30"/>
      <c r="B1124" s="30"/>
      <c r="C1124" s="28"/>
      <c r="D1124" s="36"/>
      <c r="E1124" s="30"/>
      <c r="F1124" s="30"/>
      <c r="G1124" s="30"/>
      <c r="H1124" s="30"/>
      <c r="I1124" s="30"/>
      <c r="K1124" s="39"/>
      <c r="L1124" s="38"/>
    </row>
    <row r="1125" spans="1:12" s="37" customFormat="1" ht="13.5" x14ac:dyDescent="0.25">
      <c r="A1125" s="30"/>
      <c r="B1125" s="30"/>
      <c r="C1125" s="28"/>
      <c r="D1125" s="36"/>
      <c r="E1125" s="30"/>
      <c r="F1125" s="30"/>
      <c r="G1125" s="30"/>
      <c r="H1125" s="30"/>
      <c r="I1125" s="30"/>
      <c r="K1125" s="39"/>
      <c r="L1125" s="38"/>
    </row>
    <row r="1126" spans="1:12" s="37" customFormat="1" ht="13.5" x14ac:dyDescent="0.25">
      <c r="A1126" s="30"/>
      <c r="B1126" s="30"/>
      <c r="C1126" s="28"/>
      <c r="D1126" s="36"/>
      <c r="E1126" s="30"/>
      <c r="F1126" s="30"/>
      <c r="G1126" s="30"/>
      <c r="H1126" s="30"/>
      <c r="I1126" s="30"/>
      <c r="K1126" s="39"/>
      <c r="L1126" s="38"/>
    </row>
    <row r="1127" spans="1:12" s="37" customFormat="1" ht="13.5" x14ac:dyDescent="0.25">
      <c r="A1127" s="30"/>
      <c r="B1127" s="30"/>
      <c r="C1127" s="28"/>
      <c r="D1127" s="36"/>
      <c r="E1127" s="30"/>
      <c r="F1127" s="30"/>
      <c r="G1127" s="30"/>
      <c r="H1127" s="30"/>
      <c r="I1127" s="30"/>
      <c r="K1127" s="39"/>
      <c r="L1127" s="38"/>
    </row>
    <row r="1128" spans="1:12" s="37" customFormat="1" ht="13.5" x14ac:dyDescent="0.25">
      <c r="A1128" s="30"/>
      <c r="B1128" s="30"/>
      <c r="C1128" s="28"/>
      <c r="D1128" s="36"/>
      <c r="E1128" s="30"/>
      <c r="F1128" s="30"/>
      <c r="G1128" s="30"/>
      <c r="H1128" s="30"/>
      <c r="I1128" s="30"/>
      <c r="K1128" s="39"/>
      <c r="L1128" s="38"/>
    </row>
    <row r="1129" spans="1:12" s="37" customFormat="1" ht="13.5" x14ac:dyDescent="0.25">
      <c r="A1129" s="30"/>
      <c r="B1129" s="30"/>
      <c r="C1129" s="28"/>
      <c r="D1129" s="36"/>
      <c r="E1129" s="30"/>
      <c r="F1129" s="30"/>
      <c r="G1129" s="30"/>
      <c r="H1129" s="30"/>
      <c r="I1129" s="30"/>
      <c r="K1129" s="39"/>
      <c r="L1129" s="38"/>
    </row>
    <row r="1130" spans="1:12" s="37" customFormat="1" ht="13.5" x14ac:dyDescent="0.25">
      <c r="A1130" s="30"/>
      <c r="B1130" s="30"/>
      <c r="C1130" s="28"/>
      <c r="D1130" s="36"/>
      <c r="E1130" s="30"/>
      <c r="F1130" s="30"/>
      <c r="G1130" s="30"/>
      <c r="H1130" s="30"/>
      <c r="I1130" s="30"/>
      <c r="K1130" s="39"/>
      <c r="L1130" s="38"/>
    </row>
    <row r="1131" spans="1:12" s="37" customFormat="1" ht="13.5" x14ac:dyDescent="0.25">
      <c r="A1131" s="30"/>
      <c r="B1131" s="30"/>
      <c r="C1131" s="28"/>
      <c r="D1131" s="36"/>
      <c r="E1131" s="30"/>
      <c r="F1131" s="30"/>
      <c r="G1131" s="30"/>
      <c r="H1131" s="30"/>
      <c r="I1131" s="30"/>
      <c r="K1131" s="39"/>
      <c r="L1131" s="38"/>
    </row>
    <row r="1132" spans="1:12" s="37" customFormat="1" ht="13.5" x14ac:dyDescent="0.25">
      <c r="A1132" s="30"/>
      <c r="B1132" s="30"/>
      <c r="C1132" s="28"/>
      <c r="D1132" s="36"/>
      <c r="E1132" s="30"/>
      <c r="F1132" s="30"/>
      <c r="G1132" s="30"/>
      <c r="H1132" s="30"/>
      <c r="I1132" s="30"/>
      <c r="K1132" s="39"/>
      <c r="L1132" s="38"/>
    </row>
    <row r="1133" spans="1:12" s="37" customFormat="1" ht="13.5" x14ac:dyDescent="0.25">
      <c r="A1133" s="30"/>
      <c r="B1133" s="30"/>
      <c r="C1133" s="28"/>
      <c r="D1133" s="36"/>
      <c r="E1133" s="30"/>
      <c r="F1133" s="30"/>
      <c r="G1133" s="30"/>
      <c r="H1133" s="30"/>
      <c r="I1133" s="30"/>
      <c r="K1133" s="39"/>
      <c r="L1133" s="38"/>
    </row>
    <row r="1134" spans="1:12" s="37" customFormat="1" ht="13.5" x14ac:dyDescent="0.25">
      <c r="A1134" s="30"/>
      <c r="B1134" s="30"/>
      <c r="C1134" s="28"/>
      <c r="D1134" s="36"/>
      <c r="E1134" s="30"/>
      <c r="F1134" s="30"/>
      <c r="G1134" s="30"/>
      <c r="H1134" s="30"/>
      <c r="I1134" s="30"/>
      <c r="K1134" s="39"/>
      <c r="L1134" s="38"/>
    </row>
    <row r="1135" spans="1:12" s="37" customFormat="1" ht="13.5" x14ac:dyDescent="0.25">
      <c r="A1135" s="30"/>
      <c r="B1135" s="30"/>
      <c r="C1135" s="28"/>
      <c r="D1135" s="36"/>
      <c r="E1135" s="30"/>
      <c r="F1135" s="30"/>
      <c r="G1135" s="30"/>
      <c r="H1135" s="30"/>
      <c r="I1135" s="30"/>
      <c r="K1135" s="39"/>
      <c r="L1135" s="38"/>
    </row>
    <row r="1136" spans="1:12" s="37" customFormat="1" ht="13.5" x14ac:dyDescent="0.25">
      <c r="A1136" s="30"/>
      <c r="B1136" s="30"/>
      <c r="C1136" s="28"/>
      <c r="D1136" s="36"/>
      <c r="E1136" s="30"/>
      <c r="F1136" s="30"/>
      <c r="G1136" s="30"/>
      <c r="H1136" s="30"/>
      <c r="I1136" s="30"/>
      <c r="K1136" s="39"/>
      <c r="L1136" s="38"/>
    </row>
    <row r="1137" spans="1:12" s="37" customFormat="1" ht="13.5" x14ac:dyDescent="0.25">
      <c r="A1137" s="30"/>
      <c r="B1137" s="30"/>
      <c r="C1137" s="28"/>
      <c r="D1137" s="36"/>
      <c r="E1137" s="30"/>
      <c r="F1137" s="30"/>
      <c r="G1137" s="30"/>
      <c r="H1137" s="30"/>
      <c r="I1137" s="30"/>
      <c r="K1137" s="39"/>
      <c r="L1137" s="38"/>
    </row>
    <row r="1138" spans="1:12" s="37" customFormat="1" ht="13.5" x14ac:dyDescent="0.25">
      <c r="A1138" s="30"/>
      <c r="B1138" s="30"/>
      <c r="C1138" s="28"/>
      <c r="D1138" s="36"/>
      <c r="E1138" s="30"/>
      <c r="F1138" s="30"/>
      <c r="G1138" s="30"/>
      <c r="H1138" s="30"/>
      <c r="I1138" s="30"/>
      <c r="K1138" s="39"/>
      <c r="L1138" s="38"/>
    </row>
    <row r="1139" spans="1:12" s="37" customFormat="1" ht="13.5" x14ac:dyDescent="0.25">
      <c r="A1139" s="30"/>
      <c r="B1139" s="30"/>
      <c r="C1139" s="28"/>
      <c r="D1139" s="36"/>
      <c r="E1139" s="30"/>
      <c r="F1139" s="30"/>
      <c r="G1139" s="30"/>
      <c r="H1139" s="30"/>
      <c r="I1139" s="30"/>
      <c r="K1139" s="39"/>
      <c r="L1139" s="38"/>
    </row>
    <row r="1140" spans="1:12" s="37" customFormat="1" ht="13.5" x14ac:dyDescent="0.25">
      <c r="A1140" s="30"/>
      <c r="B1140" s="30"/>
      <c r="C1140" s="28"/>
      <c r="D1140" s="36"/>
      <c r="E1140" s="30"/>
      <c r="F1140" s="30"/>
      <c r="G1140" s="30"/>
      <c r="H1140" s="30"/>
      <c r="I1140" s="30"/>
      <c r="K1140" s="39"/>
      <c r="L1140" s="38"/>
    </row>
    <row r="1141" spans="1:12" s="37" customFormat="1" ht="13.5" x14ac:dyDescent="0.25">
      <c r="A1141" s="30"/>
      <c r="B1141" s="30"/>
      <c r="C1141" s="28"/>
      <c r="D1141" s="36"/>
      <c r="E1141" s="30"/>
      <c r="F1141" s="30"/>
      <c r="G1141" s="30"/>
      <c r="H1141" s="30"/>
      <c r="I1141" s="30"/>
      <c r="K1141" s="39"/>
      <c r="L1141" s="38"/>
    </row>
    <row r="1142" spans="1:12" s="37" customFormat="1" ht="13.5" x14ac:dyDescent="0.25">
      <c r="A1142" s="30"/>
      <c r="B1142" s="30"/>
      <c r="C1142" s="28"/>
      <c r="D1142" s="36"/>
      <c r="E1142" s="30"/>
      <c r="F1142" s="30"/>
      <c r="G1142" s="30"/>
      <c r="H1142" s="30"/>
      <c r="I1142" s="30"/>
      <c r="K1142" s="39"/>
      <c r="L1142" s="38"/>
    </row>
    <row r="1143" spans="1:12" s="37" customFormat="1" ht="13.5" x14ac:dyDescent="0.25">
      <c r="A1143" s="30"/>
      <c r="B1143" s="30"/>
      <c r="C1143" s="28"/>
      <c r="D1143" s="36"/>
      <c r="E1143" s="30"/>
      <c r="F1143" s="30"/>
      <c r="G1143" s="30"/>
      <c r="H1143" s="30"/>
      <c r="I1143" s="30"/>
      <c r="K1143" s="39"/>
      <c r="L1143" s="38"/>
    </row>
    <row r="1144" spans="1:12" s="37" customFormat="1" ht="13.5" x14ac:dyDescent="0.25">
      <c r="A1144" s="30"/>
      <c r="B1144" s="30"/>
      <c r="C1144" s="28"/>
      <c r="D1144" s="36"/>
      <c r="E1144" s="30"/>
      <c r="F1144" s="30"/>
      <c r="G1144" s="30"/>
      <c r="H1144" s="30"/>
      <c r="I1144" s="30"/>
      <c r="K1144" s="39"/>
      <c r="L1144" s="38"/>
    </row>
    <row r="1145" spans="1:12" s="37" customFormat="1" ht="13.5" x14ac:dyDescent="0.25">
      <c r="A1145" s="30"/>
      <c r="B1145" s="30"/>
      <c r="C1145" s="28"/>
      <c r="D1145" s="36"/>
      <c r="E1145" s="30"/>
      <c r="F1145" s="30"/>
      <c r="G1145" s="30"/>
      <c r="H1145" s="30"/>
      <c r="I1145" s="30"/>
      <c r="K1145" s="39"/>
      <c r="L1145" s="38"/>
    </row>
    <row r="1146" spans="1:12" s="37" customFormat="1" ht="13.5" x14ac:dyDescent="0.25">
      <c r="A1146" s="30"/>
      <c r="B1146" s="30"/>
      <c r="C1146" s="28"/>
      <c r="D1146" s="36"/>
      <c r="E1146" s="30"/>
      <c r="F1146" s="30"/>
      <c r="G1146" s="30"/>
      <c r="H1146" s="30"/>
      <c r="I1146" s="30"/>
      <c r="K1146" s="39"/>
      <c r="L1146" s="38"/>
    </row>
    <row r="1147" spans="1:12" s="37" customFormat="1" ht="13.5" x14ac:dyDescent="0.25">
      <c r="A1147" s="30"/>
      <c r="B1147" s="30"/>
      <c r="C1147" s="28"/>
      <c r="D1147" s="36"/>
      <c r="E1147" s="30"/>
      <c r="F1147" s="30"/>
      <c r="G1147" s="30"/>
      <c r="H1147" s="30"/>
      <c r="I1147" s="30"/>
      <c r="K1147" s="39"/>
      <c r="L1147" s="38"/>
    </row>
    <row r="1148" spans="1:12" s="37" customFormat="1" ht="13.5" x14ac:dyDescent="0.25">
      <c r="A1148" s="30"/>
      <c r="B1148" s="30"/>
      <c r="C1148" s="28"/>
      <c r="D1148" s="36"/>
      <c r="E1148" s="30"/>
      <c r="F1148" s="30"/>
      <c r="G1148" s="30"/>
      <c r="H1148" s="30"/>
      <c r="I1148" s="30"/>
      <c r="K1148" s="39"/>
      <c r="L1148" s="38"/>
    </row>
    <row r="1149" spans="1:12" s="37" customFormat="1" ht="13.5" x14ac:dyDescent="0.25">
      <c r="A1149" s="30"/>
      <c r="B1149" s="30"/>
      <c r="C1149" s="28"/>
      <c r="D1149" s="36"/>
      <c r="E1149" s="30"/>
      <c r="F1149" s="30"/>
      <c r="G1149" s="30"/>
      <c r="H1149" s="30"/>
      <c r="I1149" s="30"/>
      <c r="K1149" s="39"/>
      <c r="L1149" s="38"/>
    </row>
    <row r="1150" spans="1:12" s="37" customFormat="1" ht="13.5" x14ac:dyDescent="0.25">
      <c r="A1150" s="30"/>
      <c r="B1150" s="30"/>
      <c r="C1150" s="28"/>
      <c r="D1150" s="36"/>
      <c r="E1150" s="30"/>
      <c r="F1150" s="30"/>
      <c r="G1150" s="30"/>
      <c r="H1150" s="30"/>
      <c r="I1150" s="30"/>
      <c r="K1150" s="39"/>
      <c r="L1150" s="38"/>
    </row>
    <row r="1151" spans="1:12" s="37" customFormat="1" ht="13.5" x14ac:dyDescent="0.25">
      <c r="A1151" s="30"/>
      <c r="B1151" s="30"/>
      <c r="C1151" s="28"/>
      <c r="D1151" s="36"/>
      <c r="E1151" s="30"/>
      <c r="F1151" s="30"/>
      <c r="G1151" s="30"/>
      <c r="H1151" s="30"/>
      <c r="I1151" s="30"/>
      <c r="K1151" s="39"/>
      <c r="L1151" s="38"/>
    </row>
    <row r="1152" spans="1:12" s="37" customFormat="1" ht="13.5" x14ac:dyDescent="0.25">
      <c r="A1152" s="30"/>
      <c r="B1152" s="30"/>
      <c r="C1152" s="28"/>
      <c r="D1152" s="36"/>
      <c r="E1152" s="30"/>
      <c r="F1152" s="30"/>
      <c r="G1152" s="30"/>
      <c r="H1152" s="30"/>
      <c r="I1152" s="30"/>
      <c r="K1152" s="39"/>
      <c r="L1152" s="38"/>
    </row>
    <row r="1153" spans="1:12" s="37" customFormat="1" ht="13.5" x14ac:dyDescent="0.25">
      <c r="A1153" s="30"/>
      <c r="B1153" s="30"/>
      <c r="C1153" s="28"/>
      <c r="D1153" s="36"/>
      <c r="E1153" s="30"/>
      <c r="F1153" s="30"/>
      <c r="G1153" s="30"/>
      <c r="H1153" s="30"/>
      <c r="I1153" s="30"/>
      <c r="K1153" s="39"/>
      <c r="L1153" s="38"/>
    </row>
    <row r="1154" spans="1:12" s="37" customFormat="1" ht="13.5" x14ac:dyDescent="0.25">
      <c r="A1154" s="30"/>
      <c r="B1154" s="30"/>
      <c r="C1154" s="28"/>
      <c r="D1154" s="36"/>
      <c r="E1154" s="30"/>
      <c r="F1154" s="30"/>
      <c r="G1154" s="30"/>
      <c r="H1154" s="30"/>
      <c r="I1154" s="30"/>
      <c r="K1154" s="39"/>
      <c r="L1154" s="38"/>
    </row>
    <row r="1155" spans="1:12" s="37" customFormat="1" ht="13.5" x14ac:dyDescent="0.25">
      <c r="A1155" s="30"/>
      <c r="B1155" s="30"/>
      <c r="C1155" s="28"/>
      <c r="D1155" s="36"/>
      <c r="E1155" s="30"/>
      <c r="F1155" s="30"/>
      <c r="G1155" s="30"/>
      <c r="H1155" s="30"/>
      <c r="I1155" s="30"/>
      <c r="K1155" s="39"/>
      <c r="L1155" s="38"/>
    </row>
    <row r="1156" spans="1:12" s="37" customFormat="1" ht="13.5" x14ac:dyDescent="0.25">
      <c r="A1156" s="30"/>
      <c r="B1156" s="30"/>
      <c r="C1156" s="28"/>
      <c r="D1156" s="36"/>
      <c r="E1156" s="30"/>
      <c r="F1156" s="30"/>
      <c r="G1156" s="30"/>
      <c r="H1156" s="30"/>
      <c r="I1156" s="30"/>
      <c r="K1156" s="39"/>
      <c r="L1156" s="38"/>
    </row>
    <row r="1157" spans="1:12" s="37" customFormat="1" ht="13.5" x14ac:dyDescent="0.25">
      <c r="A1157" s="30"/>
      <c r="B1157" s="30"/>
      <c r="C1157" s="28"/>
      <c r="D1157" s="36"/>
      <c r="E1157" s="30"/>
      <c r="F1157" s="30"/>
      <c r="G1157" s="30"/>
      <c r="H1157" s="30"/>
      <c r="I1157" s="30"/>
      <c r="K1157" s="39"/>
      <c r="L1157" s="38"/>
    </row>
    <row r="1158" spans="1:12" s="37" customFormat="1" ht="13.5" x14ac:dyDescent="0.25">
      <c r="A1158" s="30"/>
      <c r="B1158" s="30"/>
      <c r="C1158" s="28"/>
      <c r="D1158" s="36"/>
      <c r="E1158" s="30"/>
      <c r="F1158" s="30"/>
      <c r="G1158" s="30"/>
      <c r="H1158" s="30"/>
      <c r="I1158" s="30"/>
      <c r="K1158" s="39"/>
      <c r="L1158" s="38"/>
    </row>
    <row r="1159" spans="1:12" s="37" customFormat="1" ht="13.5" x14ac:dyDescent="0.25">
      <c r="A1159" s="30"/>
      <c r="B1159" s="30"/>
      <c r="C1159" s="28"/>
      <c r="D1159" s="36"/>
      <c r="E1159" s="30"/>
      <c r="F1159" s="30"/>
      <c r="G1159" s="30"/>
      <c r="H1159" s="30"/>
      <c r="I1159" s="30"/>
      <c r="K1159" s="39"/>
      <c r="L1159" s="38"/>
    </row>
    <row r="1160" spans="1:12" s="37" customFormat="1" ht="13.5" x14ac:dyDescent="0.25">
      <c r="A1160" s="30"/>
      <c r="B1160" s="30"/>
      <c r="C1160" s="28"/>
      <c r="D1160" s="36"/>
      <c r="E1160" s="30"/>
      <c r="F1160" s="30"/>
      <c r="G1160" s="30"/>
      <c r="H1160" s="30"/>
      <c r="I1160" s="30"/>
      <c r="K1160" s="39"/>
      <c r="L1160" s="38"/>
    </row>
    <row r="1161" spans="1:12" s="37" customFormat="1" ht="13.5" x14ac:dyDescent="0.25">
      <c r="A1161" s="30"/>
      <c r="B1161" s="30"/>
      <c r="C1161" s="28"/>
      <c r="D1161" s="36"/>
      <c r="E1161" s="30"/>
      <c r="F1161" s="30"/>
      <c r="G1161" s="30"/>
      <c r="H1161" s="30"/>
      <c r="I1161" s="30"/>
      <c r="K1161" s="39"/>
      <c r="L1161" s="38"/>
    </row>
    <row r="1162" spans="1:12" s="37" customFormat="1" ht="13.5" x14ac:dyDescent="0.25">
      <c r="A1162" s="30"/>
      <c r="B1162" s="30"/>
      <c r="C1162" s="28"/>
      <c r="D1162" s="36"/>
      <c r="E1162" s="30"/>
      <c r="F1162" s="30"/>
      <c r="G1162" s="30"/>
      <c r="H1162" s="30"/>
      <c r="I1162" s="30"/>
      <c r="K1162" s="39"/>
      <c r="L1162" s="38"/>
    </row>
    <row r="1163" spans="1:12" s="37" customFormat="1" ht="13.5" x14ac:dyDescent="0.25">
      <c r="A1163" s="30"/>
      <c r="B1163" s="30"/>
      <c r="C1163" s="28"/>
      <c r="D1163" s="36"/>
      <c r="E1163" s="30"/>
      <c r="F1163" s="30"/>
      <c r="G1163" s="30"/>
      <c r="H1163" s="30"/>
      <c r="I1163" s="30"/>
      <c r="K1163" s="39"/>
      <c r="L1163" s="38"/>
    </row>
    <row r="1164" spans="1:12" s="37" customFormat="1" ht="13.5" x14ac:dyDescent="0.25">
      <c r="A1164" s="30"/>
      <c r="B1164" s="30"/>
      <c r="C1164" s="28"/>
      <c r="D1164" s="36"/>
      <c r="E1164" s="30"/>
      <c r="F1164" s="30"/>
      <c r="G1164" s="30"/>
      <c r="H1164" s="30"/>
      <c r="I1164" s="30"/>
      <c r="K1164" s="39"/>
      <c r="L1164" s="38"/>
    </row>
    <row r="1165" spans="1:12" s="37" customFormat="1" ht="13.5" x14ac:dyDescent="0.25">
      <c r="A1165" s="30"/>
      <c r="B1165" s="30"/>
      <c r="C1165" s="28"/>
      <c r="D1165" s="36"/>
      <c r="E1165" s="30"/>
      <c r="F1165" s="30"/>
      <c r="G1165" s="30"/>
      <c r="H1165" s="30"/>
      <c r="I1165" s="30"/>
      <c r="K1165" s="39"/>
      <c r="L1165" s="38"/>
    </row>
    <row r="1166" spans="1:12" s="37" customFormat="1" ht="13.5" x14ac:dyDescent="0.25">
      <c r="A1166" s="30"/>
      <c r="B1166" s="30"/>
      <c r="C1166" s="28"/>
      <c r="D1166" s="36"/>
      <c r="E1166" s="30"/>
      <c r="F1166" s="30"/>
      <c r="G1166" s="30"/>
      <c r="H1166" s="30"/>
      <c r="I1166" s="30"/>
      <c r="K1166" s="39"/>
      <c r="L1166" s="38"/>
    </row>
    <row r="1167" spans="1:12" s="37" customFormat="1" ht="13.5" x14ac:dyDescent="0.25">
      <c r="A1167" s="30"/>
      <c r="B1167" s="30"/>
      <c r="C1167" s="28"/>
      <c r="D1167" s="36"/>
      <c r="E1167" s="30"/>
      <c r="F1167" s="30"/>
      <c r="G1167" s="30"/>
      <c r="H1167" s="30"/>
      <c r="I1167" s="30"/>
      <c r="K1167" s="39"/>
      <c r="L1167" s="38"/>
    </row>
    <row r="1168" spans="1:12" s="37" customFormat="1" ht="13.5" x14ac:dyDescent="0.25">
      <c r="A1168" s="30"/>
      <c r="B1168" s="30"/>
      <c r="C1168" s="28"/>
      <c r="D1168" s="36"/>
      <c r="E1168" s="30"/>
      <c r="F1168" s="30"/>
      <c r="G1168" s="30"/>
      <c r="H1168" s="30"/>
      <c r="I1168" s="30"/>
      <c r="K1168" s="39"/>
      <c r="L1168" s="38"/>
    </row>
    <row r="1169" spans="1:12" s="37" customFormat="1" ht="13.5" x14ac:dyDescent="0.25">
      <c r="A1169" s="30"/>
      <c r="B1169" s="30"/>
      <c r="C1169" s="28"/>
      <c r="D1169" s="36"/>
      <c r="E1169" s="30"/>
      <c r="F1169" s="30"/>
      <c r="G1169" s="30"/>
      <c r="H1169" s="30"/>
      <c r="I1169" s="30"/>
      <c r="K1169" s="39"/>
      <c r="L1169" s="38"/>
    </row>
    <row r="1170" spans="1:12" s="37" customFormat="1" ht="13.5" x14ac:dyDescent="0.25">
      <c r="A1170" s="30"/>
      <c r="B1170" s="30"/>
      <c r="C1170" s="28"/>
      <c r="D1170" s="36"/>
      <c r="E1170" s="30"/>
      <c r="F1170" s="30"/>
      <c r="G1170" s="30"/>
      <c r="H1170" s="30"/>
      <c r="I1170" s="30"/>
      <c r="K1170" s="39"/>
      <c r="L1170" s="38"/>
    </row>
    <row r="1171" spans="1:12" s="37" customFormat="1" ht="13.5" x14ac:dyDescent="0.25">
      <c r="A1171" s="30"/>
      <c r="B1171" s="30"/>
      <c r="C1171" s="28"/>
      <c r="D1171" s="36"/>
      <c r="E1171" s="30"/>
      <c r="F1171" s="30"/>
      <c r="G1171" s="30"/>
      <c r="H1171" s="30"/>
      <c r="I1171" s="30"/>
      <c r="K1171" s="39"/>
      <c r="L1171" s="38"/>
    </row>
    <row r="1172" spans="1:12" s="37" customFormat="1" ht="13.5" x14ac:dyDescent="0.25">
      <c r="A1172" s="30"/>
      <c r="B1172" s="30"/>
      <c r="C1172" s="28"/>
      <c r="D1172" s="36"/>
      <c r="E1172" s="30"/>
      <c r="F1172" s="30"/>
      <c r="G1172" s="30"/>
      <c r="H1172" s="30"/>
      <c r="I1172" s="30"/>
      <c r="K1172" s="39"/>
      <c r="L1172" s="38"/>
    </row>
    <row r="1173" spans="1:12" s="37" customFormat="1" ht="13.5" x14ac:dyDescent="0.25">
      <c r="A1173" s="30"/>
      <c r="B1173" s="30"/>
      <c r="C1173" s="28"/>
      <c r="D1173" s="36"/>
      <c r="E1173" s="30"/>
      <c r="F1173" s="30"/>
      <c r="G1173" s="30"/>
      <c r="H1173" s="30"/>
      <c r="I1173" s="30"/>
      <c r="K1173" s="39"/>
      <c r="L1173" s="38"/>
    </row>
    <row r="1174" spans="1:12" s="37" customFormat="1" ht="13.5" x14ac:dyDescent="0.25">
      <c r="A1174" s="30"/>
      <c r="B1174" s="30"/>
      <c r="C1174" s="28"/>
      <c r="D1174" s="36"/>
      <c r="E1174" s="30"/>
      <c r="F1174" s="30"/>
      <c r="G1174" s="30"/>
      <c r="H1174" s="30"/>
      <c r="I1174" s="30"/>
      <c r="K1174" s="39"/>
      <c r="L1174" s="38"/>
    </row>
    <row r="1175" spans="1:12" s="37" customFormat="1" ht="13.5" x14ac:dyDescent="0.25">
      <c r="A1175" s="30"/>
      <c r="B1175" s="30"/>
      <c r="C1175" s="28"/>
      <c r="D1175" s="36"/>
      <c r="E1175" s="30"/>
      <c r="F1175" s="30"/>
      <c r="G1175" s="30"/>
      <c r="H1175" s="30"/>
      <c r="I1175" s="30"/>
      <c r="K1175" s="39"/>
      <c r="L1175" s="38"/>
    </row>
    <row r="1176" spans="1:12" s="37" customFormat="1" ht="13.5" x14ac:dyDescent="0.25">
      <c r="A1176" s="30"/>
      <c r="B1176" s="30"/>
      <c r="C1176" s="28"/>
      <c r="D1176" s="36"/>
      <c r="E1176" s="30"/>
      <c r="F1176" s="30"/>
      <c r="G1176" s="30"/>
      <c r="H1176" s="30"/>
      <c r="I1176" s="30"/>
      <c r="K1176" s="39"/>
      <c r="L1176" s="38"/>
    </row>
  </sheetData>
  <mergeCells count="77">
    <mergeCell ref="A186:B186"/>
    <mergeCell ref="A187:B187"/>
    <mergeCell ref="C187:I187"/>
    <mergeCell ref="C192:I192"/>
    <mergeCell ref="C188:I188"/>
    <mergeCell ref="A189:B189"/>
    <mergeCell ref="C189:I189"/>
    <mergeCell ref="C190:I190"/>
    <mergeCell ref="A191:B191"/>
    <mergeCell ref="C191:I191"/>
    <mergeCell ref="C182:I182"/>
    <mergeCell ref="A183:B183"/>
    <mergeCell ref="A184:B184"/>
    <mergeCell ref="C184:I184"/>
    <mergeCell ref="C185:I185"/>
    <mergeCell ref="C153:D153"/>
    <mergeCell ref="C154:D154"/>
    <mergeCell ref="B178:I178"/>
    <mergeCell ref="A180:B180"/>
    <mergeCell ref="A181:B181"/>
    <mergeCell ref="C181:I181"/>
    <mergeCell ref="A119:I119"/>
    <mergeCell ref="A125:I125"/>
    <mergeCell ref="A144:I144"/>
    <mergeCell ref="A150:I150"/>
    <mergeCell ref="C152:D152"/>
    <mergeCell ref="A50:I50"/>
    <mergeCell ref="A65:I65"/>
    <mergeCell ref="A78:I78"/>
    <mergeCell ref="A91:I91"/>
    <mergeCell ref="A105:I105"/>
    <mergeCell ref="C43:D43"/>
    <mergeCell ref="C44:D44"/>
    <mergeCell ref="C45:D45"/>
    <mergeCell ref="C47:D47"/>
    <mergeCell ref="C48:D48"/>
    <mergeCell ref="C38:D38"/>
    <mergeCell ref="C39:D39"/>
    <mergeCell ref="C40:D40"/>
    <mergeCell ref="C41:D41"/>
    <mergeCell ref="C42:D42"/>
    <mergeCell ref="C22:D22"/>
    <mergeCell ref="A24:I24"/>
    <mergeCell ref="A34:I34"/>
    <mergeCell ref="C36:D36"/>
    <mergeCell ref="C37:D37"/>
    <mergeCell ref="A18:C18"/>
    <mergeCell ref="G18:I18"/>
    <mergeCell ref="L19:M19"/>
    <mergeCell ref="A20:A21"/>
    <mergeCell ref="B20:B21"/>
    <mergeCell ref="C20:D21"/>
    <mergeCell ref="E20:H20"/>
    <mergeCell ref="I20:I21"/>
    <mergeCell ref="J20:J21"/>
    <mergeCell ref="K20:K21"/>
    <mergeCell ref="L20:L21"/>
    <mergeCell ref="A12:I12"/>
    <mergeCell ref="A13:I13"/>
    <mergeCell ref="A14:I14"/>
    <mergeCell ref="A16:I16"/>
    <mergeCell ref="A17:I17"/>
    <mergeCell ref="A9:B9"/>
    <mergeCell ref="E9:F9"/>
    <mergeCell ref="A10:B10"/>
    <mergeCell ref="A11:B11"/>
    <mergeCell ref="E11:F11"/>
    <mergeCell ref="C5:I5"/>
    <mergeCell ref="A6:B6"/>
    <mergeCell ref="C6:I6"/>
    <mergeCell ref="A7:B7"/>
    <mergeCell ref="A8:B8"/>
    <mergeCell ref="H1:I1"/>
    <mergeCell ref="H2:I2"/>
    <mergeCell ref="H3:I3"/>
    <mergeCell ref="A4:B4"/>
    <mergeCell ref="C4:I4"/>
  </mergeCells>
  <printOptions horizontalCentered="1"/>
  <pageMargins left="0.59055118110236227" right="0.19685039370078741" top="0.59055118110236227" bottom="0.59055118110236227" header="0.19685039370078741" footer="0.19685039370078741"/>
  <pageSetup paperSize="9" scale="99" orientation="portrait" horizontalDpi="4294967293" verticalDpi="1200" r:id="rId1"/>
  <headerFooter alignWithMargins="0">
    <oddHeader>&amp;C-&amp;P--</oddHeader>
    <oddFooter>&amp;L&amp;"Arial CYR,курсив"&amp;8&amp;Y&amp;F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65"/>
  <sheetViews>
    <sheetView view="pageBreakPreview" topLeftCell="A145" zoomScale="124" zoomScaleNormal="148" zoomScaleSheetLayoutView="124" workbookViewId="0">
      <selection activeCell="F158" sqref="F158"/>
    </sheetView>
  </sheetViews>
  <sheetFormatPr defaultRowHeight="12.75" x14ac:dyDescent="0.2"/>
  <cols>
    <col min="1" max="1" width="4.42578125" style="30" customWidth="1"/>
    <col min="2" max="2" width="10.5703125" style="30" customWidth="1"/>
    <col min="3" max="3" width="21.5703125" style="28" customWidth="1"/>
    <col min="4" max="4" width="6.28515625" style="36" customWidth="1"/>
    <col min="5" max="5" width="10.85546875" style="30" customWidth="1"/>
    <col min="6" max="6" width="10" style="30" customWidth="1"/>
    <col min="7" max="7" width="11.7109375" style="30" customWidth="1"/>
    <col min="8" max="8" width="9.140625" style="30"/>
    <col min="9" max="9" width="11.28515625" style="30" customWidth="1"/>
    <col min="10" max="10" width="11" style="21" hidden="1" customWidth="1"/>
    <col min="11" max="11" width="9.140625" style="35" hidden="1" customWidth="1"/>
    <col min="12" max="12" width="10.140625" style="34" hidden="1" customWidth="1"/>
    <col min="13" max="13" width="56.28515625" style="21" hidden="1" customWidth="1"/>
    <col min="14" max="14" width="9" style="21" customWidth="1"/>
    <col min="15" max="15" width="11" style="21" customWidth="1"/>
    <col min="16" max="16" width="15" style="21" customWidth="1"/>
    <col min="17" max="17" width="14" style="21" customWidth="1"/>
    <col min="18" max="18" width="15.140625" style="21" customWidth="1"/>
    <col min="19" max="19" width="11.5703125" style="21" customWidth="1"/>
    <col min="20" max="20" width="10.5703125" style="21" customWidth="1"/>
    <col min="21" max="21" width="14" style="21" customWidth="1"/>
    <col min="22" max="22" width="11.140625" style="21" customWidth="1"/>
    <col min="23" max="23" width="12" style="21" customWidth="1"/>
    <col min="24" max="24" width="14.28515625" style="21" customWidth="1"/>
    <col min="25" max="25" width="14.5703125" style="21" customWidth="1"/>
    <col min="26" max="26" width="12.7109375" style="21" customWidth="1"/>
    <col min="27" max="27" width="13.7109375" style="21" customWidth="1"/>
    <col min="28" max="28" width="13.42578125" style="21" customWidth="1"/>
    <col min="29" max="29" width="14.42578125" style="21" customWidth="1"/>
    <col min="30" max="30" width="15" style="21" customWidth="1"/>
    <col min="31" max="31" width="15.85546875" style="21" customWidth="1"/>
    <col min="32" max="32" width="16.140625" style="21" customWidth="1"/>
    <col min="33" max="33" width="16.42578125" style="21" customWidth="1"/>
    <col min="34" max="34" width="15.7109375" style="21" customWidth="1"/>
    <col min="35" max="35" width="15" style="21" customWidth="1"/>
    <col min="36" max="36" width="17.140625" style="21" customWidth="1"/>
    <col min="37" max="37" width="16.28515625" style="21" customWidth="1"/>
    <col min="38" max="38" width="15.28515625" style="21" customWidth="1"/>
    <col min="39" max="39" width="18.140625" style="21" customWidth="1"/>
    <col min="40" max="40" width="16.85546875" style="21" customWidth="1"/>
    <col min="41" max="41" width="16.7109375" style="21" customWidth="1"/>
    <col min="42" max="42" width="17.7109375" style="21" customWidth="1"/>
    <col min="43" max="43" width="18" style="21" customWidth="1"/>
    <col min="44" max="44" width="18.140625" style="21" customWidth="1"/>
    <col min="45" max="45" width="17.5703125" style="21" customWidth="1"/>
    <col min="46" max="46" width="13.28515625" style="21" customWidth="1"/>
    <col min="47" max="47" width="13" style="21" customWidth="1"/>
    <col min="48" max="16384" width="9.140625" style="21"/>
  </cols>
  <sheetData>
    <row r="1" spans="1:12" ht="13.5" x14ac:dyDescent="0.25">
      <c r="H1" s="386" t="s">
        <v>305</v>
      </c>
      <c r="I1" s="387"/>
    </row>
    <row r="2" spans="1:12" ht="13.5" x14ac:dyDescent="0.25">
      <c r="H2" s="386" t="s">
        <v>304</v>
      </c>
      <c r="I2" s="386"/>
    </row>
    <row r="3" spans="1:12" ht="13.5" x14ac:dyDescent="0.25">
      <c r="H3" s="386" t="s">
        <v>303</v>
      </c>
      <c r="I3" s="386"/>
    </row>
    <row r="4" spans="1:12" ht="13.5" x14ac:dyDescent="0.25">
      <c r="A4" s="388" t="s">
        <v>302</v>
      </c>
      <c r="B4" s="388"/>
      <c r="C4" s="389"/>
      <c r="D4" s="389"/>
      <c r="E4" s="389"/>
      <c r="F4" s="389"/>
      <c r="G4" s="389"/>
      <c r="H4" s="389"/>
      <c r="I4" s="389"/>
    </row>
    <row r="5" spans="1:12" ht="15.75" x14ac:dyDescent="0.2">
      <c r="C5" s="390" t="s">
        <v>301</v>
      </c>
      <c r="D5" s="390"/>
      <c r="E5" s="390"/>
      <c r="F5" s="390"/>
      <c r="G5" s="390"/>
      <c r="H5" s="390"/>
      <c r="I5" s="390"/>
    </row>
    <row r="6" spans="1:12" ht="13.5" x14ac:dyDescent="0.25">
      <c r="A6" s="388" t="s">
        <v>300</v>
      </c>
      <c r="B6" s="388"/>
      <c r="C6" s="388" t="s">
        <v>299</v>
      </c>
      <c r="D6" s="388"/>
      <c r="E6" s="388"/>
      <c r="F6" s="388"/>
      <c r="G6" s="388"/>
      <c r="H6" s="388"/>
      <c r="I6" s="388"/>
    </row>
    <row r="7" spans="1:12" ht="13.5" x14ac:dyDescent="0.25">
      <c r="A7" s="388" t="s">
        <v>298</v>
      </c>
      <c r="B7" s="388"/>
    </row>
    <row r="8" spans="1:12" ht="13.5" x14ac:dyDescent="0.25">
      <c r="A8" s="391" t="s">
        <v>297</v>
      </c>
      <c r="B8" s="391"/>
      <c r="C8" s="168"/>
      <c r="D8" s="167"/>
      <c r="G8" s="166"/>
    </row>
    <row r="9" spans="1:12" ht="13.5" x14ac:dyDescent="0.25">
      <c r="A9" s="391" t="s">
        <v>296</v>
      </c>
      <c r="B9" s="391"/>
      <c r="C9" s="175"/>
      <c r="D9" s="173"/>
      <c r="E9" s="391" t="s">
        <v>55</v>
      </c>
      <c r="F9" s="391"/>
      <c r="G9" s="166"/>
    </row>
    <row r="10" spans="1:12" ht="13.5" x14ac:dyDescent="0.25">
      <c r="A10" s="391" t="s">
        <v>295</v>
      </c>
      <c r="B10" s="391"/>
      <c r="C10" s="168"/>
      <c r="D10" s="167"/>
      <c r="E10" s="166"/>
      <c r="F10" s="166"/>
      <c r="G10" s="166"/>
    </row>
    <row r="11" spans="1:12" ht="13.5" x14ac:dyDescent="0.25">
      <c r="A11" s="391" t="s">
        <v>294</v>
      </c>
      <c r="B11" s="391"/>
      <c r="C11" s="175"/>
      <c r="D11" s="173"/>
      <c r="E11" s="388" t="s">
        <v>55</v>
      </c>
      <c r="F11" s="388"/>
      <c r="G11" s="166"/>
    </row>
    <row r="12" spans="1:12" ht="13.5" x14ac:dyDescent="0.25">
      <c r="A12" s="392"/>
      <c r="B12" s="392"/>
      <c r="C12" s="392"/>
      <c r="D12" s="392"/>
      <c r="E12" s="392"/>
      <c r="F12" s="392"/>
      <c r="G12" s="392"/>
      <c r="H12" s="392"/>
      <c r="I12" s="392"/>
    </row>
    <row r="13" spans="1:12" ht="15.75" x14ac:dyDescent="0.2">
      <c r="A13" s="390" t="s">
        <v>293</v>
      </c>
      <c r="B13" s="390"/>
      <c r="C13" s="390"/>
      <c r="D13" s="390"/>
      <c r="E13" s="390"/>
      <c r="F13" s="390"/>
      <c r="G13" s="390"/>
      <c r="H13" s="390"/>
      <c r="I13" s="390"/>
    </row>
    <row r="14" spans="1:12" ht="13.5" x14ac:dyDescent="0.25">
      <c r="A14" s="391" t="s">
        <v>292</v>
      </c>
      <c r="B14" s="391"/>
      <c r="C14" s="391"/>
      <c r="D14" s="391"/>
      <c r="E14" s="391"/>
      <c r="F14" s="391"/>
      <c r="G14" s="391"/>
      <c r="H14" s="391"/>
      <c r="I14" s="391"/>
    </row>
    <row r="15" spans="1:12" ht="13.5" x14ac:dyDescent="0.25">
      <c r="A15" s="138"/>
      <c r="B15" s="138"/>
      <c r="C15" s="174"/>
      <c r="D15" s="173"/>
      <c r="E15" s="138"/>
      <c r="F15" s="138"/>
      <c r="G15" s="138"/>
      <c r="H15" s="138"/>
      <c r="I15" s="138"/>
    </row>
    <row r="16" spans="1:12" s="172" customFormat="1" ht="16.5" x14ac:dyDescent="0.3">
      <c r="A16" s="393" t="s">
        <v>291</v>
      </c>
      <c r="B16" s="393"/>
      <c r="C16" s="393"/>
      <c r="D16" s="393"/>
      <c r="E16" s="393"/>
      <c r="F16" s="393"/>
      <c r="G16" s="393"/>
      <c r="H16" s="393"/>
      <c r="I16" s="393"/>
      <c r="K16" s="35"/>
      <c r="L16" s="34"/>
    </row>
    <row r="17" spans="1:19" ht="30" customHeight="1" x14ac:dyDescent="0.2">
      <c r="A17" s="394" t="s">
        <v>2091</v>
      </c>
      <c r="B17" s="394"/>
      <c r="C17" s="394"/>
      <c r="D17" s="394"/>
      <c r="E17" s="394"/>
      <c r="F17" s="394"/>
      <c r="G17" s="394"/>
      <c r="H17" s="394"/>
      <c r="I17" s="394"/>
      <c r="J17" s="169"/>
    </row>
    <row r="18" spans="1:19" ht="13.5" x14ac:dyDescent="0.25">
      <c r="A18" s="395" t="s">
        <v>370</v>
      </c>
      <c r="B18" s="395"/>
      <c r="C18" s="395"/>
      <c r="D18" s="171"/>
      <c r="E18" s="170"/>
      <c r="F18" s="170"/>
      <c r="G18" s="396" t="s">
        <v>290</v>
      </c>
      <c r="H18" s="396"/>
      <c r="I18" s="396"/>
      <c r="J18" s="169"/>
    </row>
    <row r="19" spans="1:19" ht="13.5" x14ac:dyDescent="0.25">
      <c r="A19" s="138"/>
      <c r="B19" s="138"/>
      <c r="C19" s="168"/>
      <c r="D19" s="167"/>
      <c r="E19" s="166"/>
      <c r="F19" s="166"/>
      <c r="G19" s="166"/>
      <c r="J19" s="165" t="s">
        <v>289</v>
      </c>
      <c r="L19" s="426" t="s">
        <v>706</v>
      </c>
      <c r="M19" s="426"/>
    </row>
    <row r="20" spans="1:19" s="40" customFormat="1" ht="13.5" x14ac:dyDescent="0.2">
      <c r="A20" s="398" t="s">
        <v>288</v>
      </c>
      <c r="B20" s="400" t="s">
        <v>287</v>
      </c>
      <c r="C20" s="402" t="s">
        <v>286</v>
      </c>
      <c r="D20" s="403"/>
      <c r="E20" s="406" t="s">
        <v>285</v>
      </c>
      <c r="F20" s="407"/>
      <c r="G20" s="407"/>
      <c r="H20" s="408"/>
      <c r="I20" s="402" t="s">
        <v>284</v>
      </c>
      <c r="J20" s="409" t="s">
        <v>283</v>
      </c>
      <c r="K20" s="410"/>
      <c r="L20" s="411" t="s">
        <v>282</v>
      </c>
      <c r="M20" s="162"/>
      <c r="N20" s="162"/>
      <c r="O20" s="162"/>
      <c r="P20" s="160"/>
      <c r="Q20" s="160"/>
      <c r="R20" s="160"/>
      <c r="S20" s="160"/>
    </row>
    <row r="21" spans="1:19" s="40" customFormat="1" ht="40.5" x14ac:dyDescent="0.2">
      <c r="A21" s="399"/>
      <c r="B21" s="401"/>
      <c r="C21" s="404"/>
      <c r="D21" s="405"/>
      <c r="E21" s="164" t="s">
        <v>281</v>
      </c>
      <c r="F21" s="163" t="s">
        <v>280</v>
      </c>
      <c r="G21" s="164" t="s">
        <v>279</v>
      </c>
      <c r="H21" s="163" t="s">
        <v>278</v>
      </c>
      <c r="I21" s="404"/>
      <c r="J21" s="409"/>
      <c r="K21" s="410"/>
      <c r="L21" s="411"/>
      <c r="M21" s="185"/>
      <c r="N21" s="162"/>
      <c r="O21" s="162"/>
      <c r="P21" s="160"/>
      <c r="Q21" s="161"/>
      <c r="R21" s="160"/>
      <c r="S21" s="160"/>
    </row>
    <row r="22" spans="1:19" s="98" customFormat="1" x14ac:dyDescent="0.2">
      <c r="A22" s="158">
        <v>1</v>
      </c>
      <c r="B22" s="159">
        <v>2</v>
      </c>
      <c r="C22" s="412">
        <v>3</v>
      </c>
      <c r="D22" s="413"/>
      <c r="E22" s="159">
        <v>4</v>
      </c>
      <c r="F22" s="158">
        <v>5</v>
      </c>
      <c r="G22" s="159">
        <v>6</v>
      </c>
      <c r="H22" s="158">
        <v>7</v>
      </c>
      <c r="I22" s="157">
        <v>8</v>
      </c>
      <c r="K22" s="156"/>
      <c r="L22" s="155"/>
    </row>
    <row r="23" spans="1:19" s="40" customFormat="1" ht="13.5" x14ac:dyDescent="0.25">
      <c r="A23" s="152"/>
      <c r="B23" s="152"/>
      <c r="C23" s="154"/>
      <c r="D23" s="153"/>
      <c r="E23" s="152"/>
      <c r="F23" s="152"/>
      <c r="G23" s="152"/>
      <c r="H23" s="152"/>
      <c r="I23" s="152"/>
      <c r="K23" s="42"/>
      <c r="L23" s="41"/>
    </row>
    <row r="24" spans="1:19" s="40" customFormat="1" ht="20.100000000000001" customHeight="1" x14ac:dyDescent="0.25">
      <c r="A24" s="414" t="s">
        <v>277</v>
      </c>
      <c r="B24" s="415"/>
      <c r="C24" s="415"/>
      <c r="D24" s="415"/>
      <c r="E24" s="415"/>
      <c r="F24" s="415"/>
      <c r="G24" s="415"/>
      <c r="H24" s="415"/>
      <c r="I24" s="416"/>
      <c r="K24" s="42"/>
      <c r="L24" s="41"/>
    </row>
    <row r="25" spans="1:19" s="40" customFormat="1" ht="15.75" customHeight="1" x14ac:dyDescent="0.25">
      <c r="A25" s="79" t="s">
        <v>126</v>
      </c>
      <c r="B25" s="131" t="s">
        <v>126</v>
      </c>
      <c r="C25" s="122" t="s">
        <v>146</v>
      </c>
      <c r="D25" s="54"/>
      <c r="E25" s="134"/>
      <c r="F25" s="134"/>
      <c r="G25" s="134"/>
      <c r="H25" s="134" t="s">
        <v>126</v>
      </c>
      <c r="I25" s="151" t="s">
        <v>126</v>
      </c>
      <c r="K25" s="42"/>
      <c r="L25" s="92" t="s">
        <v>126</v>
      </c>
    </row>
    <row r="26" spans="1:19" s="40" customFormat="1" ht="20.100000000000001" hidden="1" customHeight="1" x14ac:dyDescent="0.25">
      <c r="A26" s="79">
        <v>1</v>
      </c>
      <c r="B26" s="131" t="s">
        <v>276</v>
      </c>
      <c r="C26" s="55" t="s">
        <v>275</v>
      </c>
      <c r="D26" s="54"/>
      <c r="E26" s="93">
        <v>0</v>
      </c>
      <c r="F26" s="93">
        <v>0</v>
      </c>
      <c r="G26" s="93">
        <v>0</v>
      </c>
      <c r="H26" s="93">
        <v>0</v>
      </c>
      <c r="I26" s="57">
        <f>E26+F26+G26+H26</f>
        <v>0</v>
      </c>
      <c r="K26" s="42"/>
      <c r="L26" s="92"/>
    </row>
    <row r="27" spans="1:19" s="40" customFormat="1" ht="81" hidden="1" x14ac:dyDescent="0.25">
      <c r="A27" s="79">
        <v>2</v>
      </c>
      <c r="B27" s="131" t="s">
        <v>274</v>
      </c>
      <c r="C27" s="55" t="s">
        <v>273</v>
      </c>
      <c r="D27" s="54"/>
      <c r="E27" s="93"/>
      <c r="F27" s="93"/>
      <c r="G27" s="93"/>
      <c r="H27" s="93">
        <v>0</v>
      </c>
      <c r="I27" s="57">
        <f>H27</f>
        <v>0</v>
      </c>
      <c r="J27" s="110"/>
      <c r="K27" s="42"/>
      <c r="L27" s="92"/>
    </row>
    <row r="28" spans="1:19" s="40" customFormat="1" ht="67.5" hidden="1" x14ac:dyDescent="0.25">
      <c r="A28" s="79">
        <v>3</v>
      </c>
      <c r="B28" s="131" t="s">
        <v>272</v>
      </c>
      <c r="C28" s="55" t="s">
        <v>271</v>
      </c>
      <c r="D28" s="54"/>
      <c r="E28" s="93"/>
      <c r="F28" s="93"/>
      <c r="G28" s="93"/>
      <c r="H28" s="93">
        <v>0</v>
      </c>
      <c r="I28" s="57">
        <f>H28</f>
        <v>0</v>
      </c>
      <c r="K28" s="42"/>
      <c r="L28" s="92"/>
    </row>
    <row r="29" spans="1:19" s="40" customFormat="1" ht="135" hidden="1" x14ac:dyDescent="0.25">
      <c r="A29" s="79">
        <v>4</v>
      </c>
      <c r="B29" s="131" t="s">
        <v>270</v>
      </c>
      <c r="C29" s="55" t="s">
        <v>269</v>
      </c>
      <c r="D29" s="54"/>
      <c r="E29" s="93"/>
      <c r="F29" s="93"/>
      <c r="G29" s="93"/>
      <c r="H29" s="93">
        <v>0</v>
      </c>
      <c r="I29" s="57">
        <f>H29</f>
        <v>0</v>
      </c>
      <c r="K29" s="42"/>
      <c r="L29" s="92"/>
    </row>
    <row r="30" spans="1:19" s="143" customFormat="1" ht="175.5" hidden="1" x14ac:dyDescent="0.25">
      <c r="A30" s="150">
        <v>5</v>
      </c>
      <c r="B30" s="149" t="s">
        <v>268</v>
      </c>
      <c r="C30" s="149" t="s">
        <v>267</v>
      </c>
      <c r="D30" s="148"/>
      <c r="E30" s="147"/>
      <c r="F30" s="147"/>
      <c r="G30" s="147"/>
      <c r="H30" s="147">
        <v>0</v>
      </c>
      <c r="I30" s="146">
        <f>SUM(E30,H30)</f>
        <v>0</v>
      </c>
      <c r="K30" s="145"/>
      <c r="L30" s="144"/>
    </row>
    <row r="31" spans="1:19" s="40" customFormat="1" ht="94.5" hidden="1" x14ac:dyDescent="0.25">
      <c r="A31" s="79">
        <v>6</v>
      </c>
      <c r="B31" s="131" t="s">
        <v>266</v>
      </c>
      <c r="C31" s="55" t="s">
        <v>265</v>
      </c>
      <c r="D31" s="54"/>
      <c r="E31" s="93">
        <v>0</v>
      </c>
      <c r="F31" s="93">
        <v>0</v>
      </c>
      <c r="G31" s="93"/>
      <c r="H31" s="93"/>
      <c r="I31" s="77">
        <f>SUM(E31,H31)</f>
        <v>0</v>
      </c>
      <c r="K31" s="42"/>
      <c r="L31" s="41"/>
      <c r="P31" s="110">
        <v>0</v>
      </c>
      <c r="Q31" s="110">
        <v>0</v>
      </c>
    </row>
    <row r="32" spans="1:19" s="40" customFormat="1" ht="108" hidden="1" x14ac:dyDescent="0.25">
      <c r="A32" s="79">
        <v>7</v>
      </c>
      <c r="B32" s="131" t="s">
        <v>264</v>
      </c>
      <c r="C32" s="130" t="s">
        <v>263</v>
      </c>
      <c r="D32" s="129"/>
      <c r="E32" s="128">
        <v>0</v>
      </c>
      <c r="F32" s="128">
        <v>0</v>
      </c>
      <c r="G32" s="128">
        <v>0</v>
      </c>
      <c r="H32" s="128">
        <v>0</v>
      </c>
      <c r="I32" s="127">
        <f>SUM(E32,F32,G32,H32)</f>
        <v>0</v>
      </c>
      <c r="J32" s="142"/>
      <c r="K32" s="42"/>
      <c r="L32" s="41"/>
      <c r="P32" s="110">
        <v>0</v>
      </c>
      <c r="Q32" s="110">
        <v>0</v>
      </c>
      <c r="R32" s="110">
        <v>0</v>
      </c>
      <c r="S32" s="110">
        <v>0</v>
      </c>
    </row>
    <row r="33" spans="1:19" s="40" customFormat="1" ht="27" x14ac:dyDescent="0.25">
      <c r="A33" s="138"/>
      <c r="B33" s="138"/>
      <c r="C33" s="83" t="s">
        <v>262</v>
      </c>
      <c r="D33" s="82"/>
      <c r="E33" s="81">
        <f>SUM(E26:E32)</f>
        <v>0</v>
      </c>
      <c r="F33" s="81">
        <f>SUM(F26:F32)</f>
        <v>0</v>
      </c>
      <c r="G33" s="81">
        <f>SUM(G26:G32)</f>
        <v>0</v>
      </c>
      <c r="H33" s="81">
        <f>SUM(H26:H32)</f>
        <v>0</v>
      </c>
      <c r="I33" s="81">
        <f>SUM(I26:I32)</f>
        <v>0</v>
      </c>
      <c r="J33" s="50" t="b">
        <f>SUM(E33:H33)=SUM(I26:I32)</f>
        <v>1</v>
      </c>
      <c r="K33" s="42"/>
      <c r="L33" s="41"/>
    </row>
    <row r="34" spans="1:19" s="139" customFormat="1" ht="20.100000000000001" customHeight="1" x14ac:dyDescent="0.25">
      <c r="A34" s="414" t="s">
        <v>261</v>
      </c>
      <c r="B34" s="415"/>
      <c r="C34" s="415"/>
      <c r="D34" s="415"/>
      <c r="E34" s="415"/>
      <c r="F34" s="415"/>
      <c r="G34" s="415"/>
      <c r="H34" s="415"/>
      <c r="I34" s="416"/>
      <c r="K34" s="141"/>
      <c r="L34" s="140"/>
    </row>
    <row r="35" spans="1:19" s="37" customFormat="1" ht="20.100000000000001" hidden="1" customHeight="1" x14ac:dyDescent="0.25">
      <c r="A35" s="79" t="s">
        <v>126</v>
      </c>
      <c r="B35" s="131"/>
      <c r="C35" s="122" t="s">
        <v>146</v>
      </c>
      <c r="D35" s="54"/>
      <c r="E35" s="134">
        <f>P35</f>
        <v>0</v>
      </c>
      <c r="F35" s="134">
        <f>Q35</f>
        <v>0</v>
      </c>
      <c r="G35" s="134">
        <f>R35</f>
        <v>0</v>
      </c>
      <c r="H35" s="134" t="str">
        <f>S35</f>
        <v xml:space="preserve"> </v>
      </c>
      <c r="I35" s="133" t="s">
        <v>126</v>
      </c>
      <c r="K35" s="39"/>
      <c r="L35" s="38"/>
      <c r="P35" s="110"/>
      <c r="Q35" s="110"/>
      <c r="R35" s="110"/>
      <c r="S35" s="110" t="s">
        <v>126</v>
      </c>
    </row>
    <row r="36" spans="1:19" s="37" customFormat="1" ht="20.100000000000001" customHeight="1" x14ac:dyDescent="0.25">
      <c r="A36" s="79" t="s">
        <v>126</v>
      </c>
      <c r="B36" s="131" t="s">
        <v>335</v>
      </c>
      <c r="C36" s="417" t="s">
        <v>12</v>
      </c>
      <c r="D36" s="417"/>
      <c r="E36" s="93">
        <v>17402.7</v>
      </c>
      <c r="F36" s="93">
        <v>1598.21</v>
      </c>
      <c r="G36" s="93">
        <v>585.72</v>
      </c>
      <c r="H36" s="93">
        <v>0</v>
      </c>
      <c r="I36" s="77">
        <f t="shared" ref="I36:I48" si="0">SUM(E36:H36)</f>
        <v>19586.63</v>
      </c>
      <c r="K36" s="39"/>
      <c r="L36" s="38"/>
      <c r="P36" s="110"/>
      <c r="Q36" s="110"/>
      <c r="R36" s="110"/>
      <c r="S36" s="110"/>
    </row>
    <row r="37" spans="1:19" s="37" customFormat="1" ht="20.100000000000001" hidden="1" customHeight="1" x14ac:dyDescent="0.25">
      <c r="A37" s="79" t="s">
        <v>126</v>
      </c>
      <c r="B37" s="131" t="s">
        <v>260</v>
      </c>
      <c r="C37" s="417" t="s">
        <v>334</v>
      </c>
      <c r="D37" s="417"/>
      <c r="E37" s="93">
        <v>0</v>
      </c>
      <c r="F37" s="93">
        <v>0</v>
      </c>
      <c r="G37" s="93">
        <v>0</v>
      </c>
      <c r="H37" s="93">
        <f>S37</f>
        <v>0</v>
      </c>
      <c r="I37" s="77">
        <f t="shared" si="0"/>
        <v>0</v>
      </c>
      <c r="K37" s="39"/>
      <c r="L37" s="38"/>
      <c r="P37" s="110"/>
      <c r="Q37" s="110"/>
      <c r="R37" s="110"/>
      <c r="S37" s="110"/>
    </row>
    <row r="38" spans="1:19" s="37" customFormat="1" ht="20.100000000000001" hidden="1" customHeight="1" x14ac:dyDescent="0.25">
      <c r="A38" s="79" t="s">
        <v>126</v>
      </c>
      <c r="B38" s="131" t="s">
        <v>258</v>
      </c>
      <c r="C38" s="417" t="s">
        <v>333</v>
      </c>
      <c r="D38" s="417"/>
      <c r="E38" s="93">
        <v>0</v>
      </c>
      <c r="F38" s="93">
        <v>0</v>
      </c>
      <c r="G38" s="93">
        <v>0</v>
      </c>
      <c r="H38" s="93">
        <f>S38</f>
        <v>0</v>
      </c>
      <c r="I38" s="77">
        <f t="shared" si="0"/>
        <v>0</v>
      </c>
      <c r="K38" s="39"/>
      <c r="L38" s="38"/>
      <c r="P38" s="110"/>
      <c r="Q38" s="110"/>
      <c r="R38" s="110"/>
      <c r="S38" s="110"/>
    </row>
    <row r="39" spans="1:19" s="37" customFormat="1" ht="23.1" hidden="1" customHeight="1" x14ac:dyDescent="0.25">
      <c r="A39" s="79" t="s">
        <v>126</v>
      </c>
      <c r="B39" s="131" t="s">
        <v>332</v>
      </c>
      <c r="C39" s="55" t="s">
        <v>331</v>
      </c>
      <c r="D39" s="54"/>
      <c r="E39" s="93">
        <v>0</v>
      </c>
      <c r="F39" s="93">
        <v>0</v>
      </c>
      <c r="G39" s="93">
        <v>0</v>
      </c>
      <c r="H39" s="93">
        <v>0</v>
      </c>
      <c r="I39" s="77">
        <f t="shared" si="0"/>
        <v>0</v>
      </c>
      <c r="K39" s="39"/>
      <c r="L39" s="38"/>
      <c r="P39" s="110"/>
      <c r="Q39" s="110"/>
      <c r="R39" s="110"/>
      <c r="S39" s="110"/>
    </row>
    <row r="40" spans="1:19" s="37" customFormat="1" ht="23.1" hidden="1" customHeight="1" x14ac:dyDescent="0.25">
      <c r="A40" s="79" t="s">
        <v>126</v>
      </c>
      <c r="B40" s="131" t="s">
        <v>330</v>
      </c>
      <c r="C40" s="55" t="s">
        <v>329</v>
      </c>
      <c r="D40" s="54"/>
      <c r="E40" s="93">
        <v>0</v>
      </c>
      <c r="F40" s="93">
        <v>0</v>
      </c>
      <c r="G40" s="93">
        <v>0</v>
      </c>
      <c r="H40" s="93">
        <v>0</v>
      </c>
      <c r="I40" s="77">
        <f t="shared" si="0"/>
        <v>0</v>
      </c>
      <c r="K40" s="39"/>
      <c r="L40" s="38"/>
      <c r="P40" s="110"/>
      <c r="Q40" s="110"/>
      <c r="R40" s="110"/>
      <c r="S40" s="110"/>
    </row>
    <row r="41" spans="1:19" s="37" customFormat="1" ht="27" hidden="1" x14ac:dyDescent="0.25">
      <c r="A41" s="79" t="s">
        <v>126</v>
      </c>
      <c r="B41" s="131" t="s">
        <v>328</v>
      </c>
      <c r="C41" s="55" t="s">
        <v>327</v>
      </c>
      <c r="D41" s="54"/>
      <c r="E41" s="93">
        <v>0</v>
      </c>
      <c r="F41" s="93">
        <v>0</v>
      </c>
      <c r="G41" s="93">
        <v>0</v>
      </c>
      <c r="H41" s="93">
        <v>0</v>
      </c>
      <c r="I41" s="77">
        <f t="shared" si="0"/>
        <v>0</v>
      </c>
      <c r="K41" s="39"/>
      <c r="L41" s="38"/>
      <c r="P41" s="110"/>
      <c r="Q41" s="110"/>
      <c r="R41" s="110"/>
      <c r="S41" s="110"/>
    </row>
    <row r="42" spans="1:19" s="37" customFormat="1" ht="27" hidden="1" x14ac:dyDescent="0.25">
      <c r="A42" s="79" t="s">
        <v>126</v>
      </c>
      <c r="B42" s="131" t="s">
        <v>201</v>
      </c>
      <c r="C42" s="55" t="s">
        <v>326</v>
      </c>
      <c r="D42" s="54"/>
      <c r="E42" s="93">
        <v>0</v>
      </c>
      <c r="F42" s="93">
        <v>0</v>
      </c>
      <c r="G42" s="93">
        <v>0</v>
      </c>
      <c r="H42" s="93">
        <v>0</v>
      </c>
      <c r="I42" s="77">
        <f t="shared" si="0"/>
        <v>0</v>
      </c>
      <c r="K42" s="39"/>
      <c r="L42" s="38"/>
      <c r="P42" s="110"/>
      <c r="Q42" s="110"/>
      <c r="R42" s="110"/>
      <c r="S42" s="110"/>
    </row>
    <row r="43" spans="1:19" s="37" customFormat="1" ht="27" hidden="1" x14ac:dyDescent="0.25">
      <c r="A43" s="79" t="s">
        <v>126</v>
      </c>
      <c r="B43" s="131" t="s">
        <v>201</v>
      </c>
      <c r="C43" s="55" t="s">
        <v>325</v>
      </c>
      <c r="D43" s="54"/>
      <c r="E43" s="93">
        <v>0</v>
      </c>
      <c r="F43" s="93">
        <v>0</v>
      </c>
      <c r="G43" s="93">
        <v>0</v>
      </c>
      <c r="H43" s="93">
        <v>0</v>
      </c>
      <c r="I43" s="77">
        <f t="shared" si="0"/>
        <v>0</v>
      </c>
      <c r="K43" s="39"/>
      <c r="L43" s="38"/>
      <c r="P43" s="110"/>
      <c r="Q43" s="110"/>
      <c r="R43" s="110"/>
      <c r="S43" s="110"/>
    </row>
    <row r="44" spans="1:19" s="37" customFormat="1" ht="27" hidden="1" x14ac:dyDescent="0.25">
      <c r="A44" s="79" t="s">
        <v>126</v>
      </c>
      <c r="B44" s="131" t="s">
        <v>201</v>
      </c>
      <c r="C44" s="55" t="s">
        <v>327</v>
      </c>
      <c r="D44" s="54"/>
      <c r="E44" s="93">
        <v>0</v>
      </c>
      <c r="F44" s="93">
        <v>0</v>
      </c>
      <c r="G44" s="93">
        <v>0</v>
      </c>
      <c r="H44" s="93">
        <v>0</v>
      </c>
      <c r="I44" s="77">
        <f t="shared" si="0"/>
        <v>0</v>
      </c>
      <c r="K44" s="39"/>
      <c r="L44" s="38"/>
      <c r="P44" s="110"/>
      <c r="Q44" s="110"/>
      <c r="R44" s="110"/>
      <c r="S44" s="110"/>
    </row>
    <row r="45" spans="1:19" s="37" customFormat="1" ht="27" hidden="1" x14ac:dyDescent="0.25">
      <c r="A45" s="79" t="s">
        <v>126</v>
      </c>
      <c r="B45" s="131" t="s">
        <v>201</v>
      </c>
      <c r="C45" s="55" t="s">
        <v>326</v>
      </c>
      <c r="D45" s="54"/>
      <c r="E45" s="93">
        <v>0</v>
      </c>
      <c r="F45" s="93">
        <v>0</v>
      </c>
      <c r="G45" s="93">
        <v>0</v>
      </c>
      <c r="H45" s="93">
        <v>0</v>
      </c>
      <c r="I45" s="77">
        <f t="shared" si="0"/>
        <v>0</v>
      </c>
      <c r="K45" s="39"/>
      <c r="L45" s="38"/>
      <c r="P45" s="110"/>
      <c r="Q45" s="110"/>
      <c r="R45" s="110"/>
      <c r="S45" s="110"/>
    </row>
    <row r="46" spans="1:19" s="37" customFormat="1" ht="27" hidden="1" x14ac:dyDescent="0.25">
      <c r="A46" s="79" t="s">
        <v>126</v>
      </c>
      <c r="B46" s="131" t="s">
        <v>201</v>
      </c>
      <c r="C46" s="55" t="s">
        <v>325</v>
      </c>
      <c r="D46" s="54"/>
      <c r="E46" s="93">
        <v>0</v>
      </c>
      <c r="F46" s="93">
        <v>0</v>
      </c>
      <c r="G46" s="93">
        <v>0</v>
      </c>
      <c r="H46" s="93">
        <v>0</v>
      </c>
      <c r="I46" s="77">
        <f t="shared" si="0"/>
        <v>0</v>
      </c>
      <c r="K46" s="39"/>
      <c r="L46" s="38"/>
      <c r="P46" s="110"/>
      <c r="Q46" s="110"/>
      <c r="R46" s="110"/>
      <c r="S46" s="110"/>
    </row>
    <row r="47" spans="1:19" s="37" customFormat="1" ht="27" hidden="1" x14ac:dyDescent="0.25">
      <c r="A47" s="79" t="s">
        <v>126</v>
      </c>
      <c r="B47" s="131" t="s">
        <v>201</v>
      </c>
      <c r="C47" s="55" t="s">
        <v>325</v>
      </c>
      <c r="D47" s="54"/>
      <c r="E47" s="93">
        <v>0</v>
      </c>
      <c r="F47" s="93">
        <v>0</v>
      </c>
      <c r="G47" s="93">
        <v>0</v>
      </c>
      <c r="H47" s="93">
        <v>0</v>
      </c>
      <c r="I47" s="77">
        <f t="shared" si="0"/>
        <v>0</v>
      </c>
      <c r="K47" s="39"/>
      <c r="L47" s="38"/>
      <c r="P47" s="110"/>
      <c r="Q47" s="110"/>
      <c r="R47" s="110"/>
      <c r="S47" s="110"/>
    </row>
    <row r="48" spans="1:19" s="37" customFormat="1" ht="27" hidden="1" x14ac:dyDescent="0.25">
      <c r="A48" s="79" t="s">
        <v>126</v>
      </c>
      <c r="B48" s="131" t="s">
        <v>201</v>
      </c>
      <c r="C48" s="55" t="s">
        <v>325</v>
      </c>
      <c r="D48" s="129"/>
      <c r="E48" s="128">
        <v>0</v>
      </c>
      <c r="F48" s="128">
        <v>0</v>
      </c>
      <c r="G48" s="128">
        <v>0</v>
      </c>
      <c r="H48" s="128">
        <v>0</v>
      </c>
      <c r="I48" s="127">
        <f t="shared" si="0"/>
        <v>0</v>
      </c>
      <c r="K48" s="39"/>
      <c r="L48" s="38"/>
      <c r="P48" s="110"/>
      <c r="Q48" s="110"/>
      <c r="R48" s="110"/>
      <c r="S48" s="110"/>
    </row>
    <row r="49" spans="1:19" s="37" customFormat="1" ht="25.5" customHeight="1" x14ac:dyDescent="0.25">
      <c r="A49" s="138"/>
      <c r="B49" s="43"/>
      <c r="C49" s="83" t="s">
        <v>238</v>
      </c>
      <c r="D49" s="82"/>
      <c r="E49" s="81">
        <f>SUM(E36:E48)</f>
        <v>17402.7</v>
      </c>
      <c r="F49" s="81">
        <f>SUM(F36:F48)</f>
        <v>1598.21</v>
      </c>
      <c r="G49" s="81">
        <f>SUM(G36:G48)</f>
        <v>585.72</v>
      </c>
      <c r="H49" s="81">
        <f>SUM(H36:H48)</f>
        <v>0</v>
      </c>
      <c r="I49" s="81">
        <f>SUM(I36:I48)</f>
        <v>19586.63</v>
      </c>
      <c r="J49" s="137" t="b">
        <f>SUM(E49:H49)=SUM(I36:I48)</f>
        <v>1</v>
      </c>
      <c r="K49" s="39"/>
      <c r="L49" s="38"/>
      <c r="P49" s="193"/>
    </row>
    <row r="50" spans="1:19" s="37" customFormat="1" ht="20.100000000000001" customHeight="1" x14ac:dyDescent="0.25">
      <c r="A50" s="414" t="s">
        <v>237</v>
      </c>
      <c r="B50" s="415"/>
      <c r="C50" s="415"/>
      <c r="D50" s="415"/>
      <c r="E50" s="415"/>
      <c r="F50" s="415"/>
      <c r="G50" s="415"/>
      <c r="H50" s="415"/>
      <c r="I50" s="416"/>
      <c r="K50" s="39"/>
      <c r="L50" s="38"/>
      <c r="P50" s="192"/>
    </row>
    <row r="51" spans="1:19" s="37" customFormat="1" ht="15" customHeight="1" x14ac:dyDescent="0.25">
      <c r="A51" s="132" t="s">
        <v>126</v>
      </c>
      <c r="B51" s="131"/>
      <c r="C51" s="122" t="s">
        <v>146</v>
      </c>
      <c r="D51" s="54"/>
      <c r="E51" s="134" t="s">
        <v>126</v>
      </c>
      <c r="F51" s="134" t="s">
        <v>126</v>
      </c>
      <c r="G51" s="134" t="s">
        <v>126</v>
      </c>
      <c r="H51" s="134" t="s">
        <v>126</v>
      </c>
      <c r="I51" s="133" t="s">
        <v>126</v>
      </c>
      <c r="K51" s="39"/>
      <c r="L51" s="38"/>
      <c r="P51" s="110"/>
      <c r="Q51" s="110"/>
      <c r="R51" s="110"/>
      <c r="S51" s="110" t="s">
        <v>126</v>
      </c>
    </row>
    <row r="52" spans="1:19" s="37" customFormat="1" ht="27" hidden="1" x14ac:dyDescent="0.25">
      <c r="A52" s="132" t="s">
        <v>126</v>
      </c>
      <c r="B52" s="131" t="s">
        <v>201</v>
      </c>
      <c r="C52" s="55" t="s">
        <v>324</v>
      </c>
      <c r="D52" s="54"/>
      <c r="E52" s="93">
        <v>0</v>
      </c>
      <c r="F52" s="93">
        <v>0</v>
      </c>
      <c r="G52" s="93">
        <v>0</v>
      </c>
      <c r="H52" s="93">
        <v>0</v>
      </c>
      <c r="I52" s="77">
        <f t="shared" ref="I52:I63" si="1">SUM(E52:H52)</f>
        <v>0</v>
      </c>
      <c r="K52" s="39"/>
      <c r="L52" s="38"/>
      <c r="P52" s="110"/>
      <c r="Q52" s="110"/>
      <c r="R52" s="110"/>
      <c r="S52" s="110"/>
    </row>
    <row r="53" spans="1:19" s="37" customFormat="1" ht="27" hidden="1" x14ac:dyDescent="0.25">
      <c r="A53" s="132" t="s">
        <v>126</v>
      </c>
      <c r="B53" s="131" t="s">
        <v>201</v>
      </c>
      <c r="C53" s="55" t="s">
        <v>323</v>
      </c>
      <c r="D53" s="54"/>
      <c r="E53" s="93">
        <v>0</v>
      </c>
      <c r="F53" s="93">
        <v>0</v>
      </c>
      <c r="G53" s="93">
        <v>0</v>
      </c>
      <c r="H53" s="93">
        <v>0</v>
      </c>
      <c r="I53" s="77">
        <f t="shared" si="1"/>
        <v>0</v>
      </c>
      <c r="K53" s="39"/>
      <c r="L53" s="38"/>
      <c r="P53" s="110"/>
      <c r="Q53" s="110"/>
      <c r="R53" s="110"/>
      <c r="S53" s="110"/>
    </row>
    <row r="54" spans="1:19" s="37" customFormat="1" ht="27" hidden="1" x14ac:dyDescent="0.25">
      <c r="A54" s="132" t="s">
        <v>126</v>
      </c>
      <c r="B54" s="131" t="s">
        <v>201</v>
      </c>
      <c r="C54" s="55" t="s">
        <v>322</v>
      </c>
      <c r="D54" s="54"/>
      <c r="E54" s="93">
        <v>0</v>
      </c>
      <c r="F54" s="93">
        <v>0</v>
      </c>
      <c r="G54" s="93">
        <v>0</v>
      </c>
      <c r="H54" s="93">
        <v>0</v>
      </c>
      <c r="I54" s="77">
        <f t="shared" si="1"/>
        <v>0</v>
      </c>
      <c r="K54" s="39"/>
      <c r="L54" s="38"/>
      <c r="P54" s="110"/>
      <c r="Q54" s="110"/>
      <c r="R54" s="110"/>
      <c r="S54" s="110"/>
    </row>
    <row r="55" spans="1:19" s="37" customFormat="1" ht="27" hidden="1" x14ac:dyDescent="0.25">
      <c r="A55" s="132" t="s">
        <v>126</v>
      </c>
      <c r="B55" s="131" t="s">
        <v>201</v>
      </c>
      <c r="C55" s="55" t="s">
        <v>321</v>
      </c>
      <c r="D55" s="54"/>
      <c r="E55" s="93">
        <v>0</v>
      </c>
      <c r="F55" s="93">
        <v>0</v>
      </c>
      <c r="G55" s="93">
        <v>0</v>
      </c>
      <c r="H55" s="93">
        <v>0</v>
      </c>
      <c r="I55" s="77">
        <f t="shared" si="1"/>
        <v>0</v>
      </c>
      <c r="K55" s="39"/>
      <c r="L55" s="38"/>
      <c r="P55" s="110"/>
      <c r="Q55" s="110"/>
      <c r="R55" s="110"/>
      <c r="S55" s="110"/>
    </row>
    <row r="56" spans="1:19" s="37" customFormat="1" ht="27" hidden="1" x14ac:dyDescent="0.25">
      <c r="A56" s="132" t="s">
        <v>126</v>
      </c>
      <c r="B56" s="131" t="s">
        <v>201</v>
      </c>
      <c r="C56" s="55" t="s">
        <v>322</v>
      </c>
      <c r="D56" s="54"/>
      <c r="E56" s="93">
        <v>0</v>
      </c>
      <c r="F56" s="93">
        <v>0</v>
      </c>
      <c r="G56" s="93">
        <v>0</v>
      </c>
      <c r="H56" s="93">
        <v>0</v>
      </c>
      <c r="I56" s="77">
        <f t="shared" si="1"/>
        <v>0</v>
      </c>
      <c r="K56" s="39"/>
      <c r="L56" s="38"/>
      <c r="P56" s="110"/>
      <c r="Q56" s="110"/>
      <c r="R56" s="110"/>
      <c r="S56" s="110"/>
    </row>
    <row r="57" spans="1:19" s="37" customFormat="1" ht="27" hidden="1" x14ac:dyDescent="0.25">
      <c r="A57" s="132" t="s">
        <v>126</v>
      </c>
      <c r="B57" s="131" t="s">
        <v>201</v>
      </c>
      <c r="C57" s="55" t="s">
        <v>321</v>
      </c>
      <c r="D57" s="54"/>
      <c r="E57" s="93">
        <v>0</v>
      </c>
      <c r="F57" s="93">
        <v>0</v>
      </c>
      <c r="G57" s="93">
        <v>0</v>
      </c>
      <c r="H57" s="93">
        <v>0</v>
      </c>
      <c r="I57" s="77">
        <f t="shared" si="1"/>
        <v>0</v>
      </c>
      <c r="K57" s="39"/>
      <c r="L57" s="38"/>
      <c r="P57" s="110"/>
      <c r="Q57" s="110"/>
      <c r="R57" s="110"/>
      <c r="S57" s="110"/>
    </row>
    <row r="58" spans="1:19" s="37" customFormat="1" ht="27" hidden="1" x14ac:dyDescent="0.25">
      <c r="A58" s="132" t="s">
        <v>126</v>
      </c>
      <c r="B58" s="131" t="s">
        <v>201</v>
      </c>
      <c r="C58" s="55" t="s">
        <v>321</v>
      </c>
      <c r="D58" s="54"/>
      <c r="E58" s="93">
        <v>0</v>
      </c>
      <c r="F58" s="93">
        <v>0</v>
      </c>
      <c r="G58" s="93">
        <v>0</v>
      </c>
      <c r="H58" s="93">
        <v>0</v>
      </c>
      <c r="I58" s="77">
        <f t="shared" si="1"/>
        <v>0</v>
      </c>
      <c r="K58" s="39"/>
      <c r="L58" s="38"/>
      <c r="P58" s="110"/>
      <c r="Q58" s="110"/>
      <c r="R58" s="110"/>
      <c r="S58" s="110"/>
    </row>
    <row r="59" spans="1:19" s="37" customFormat="1" ht="27" hidden="1" x14ac:dyDescent="0.25">
      <c r="A59" s="132" t="s">
        <v>126</v>
      </c>
      <c r="B59" s="131" t="s">
        <v>201</v>
      </c>
      <c r="C59" s="55" t="s">
        <v>322</v>
      </c>
      <c r="D59" s="54"/>
      <c r="E59" s="93">
        <v>0</v>
      </c>
      <c r="F59" s="93">
        <v>0</v>
      </c>
      <c r="G59" s="93">
        <v>0</v>
      </c>
      <c r="H59" s="93">
        <v>0</v>
      </c>
      <c r="I59" s="77">
        <f t="shared" si="1"/>
        <v>0</v>
      </c>
      <c r="K59" s="39"/>
      <c r="L59" s="38"/>
      <c r="P59" s="110"/>
      <c r="Q59" s="110"/>
      <c r="R59" s="110"/>
      <c r="S59" s="110"/>
    </row>
    <row r="60" spans="1:19" s="37" customFormat="1" ht="27" hidden="1" x14ac:dyDescent="0.25">
      <c r="A60" s="132" t="s">
        <v>126</v>
      </c>
      <c r="B60" s="131" t="s">
        <v>201</v>
      </c>
      <c r="C60" s="55" t="s">
        <v>321</v>
      </c>
      <c r="D60" s="54"/>
      <c r="E60" s="93">
        <v>0</v>
      </c>
      <c r="F60" s="93">
        <v>0</v>
      </c>
      <c r="G60" s="93">
        <v>0</v>
      </c>
      <c r="H60" s="93">
        <v>0</v>
      </c>
      <c r="I60" s="77">
        <f t="shared" si="1"/>
        <v>0</v>
      </c>
      <c r="K60" s="39"/>
      <c r="L60" s="38"/>
      <c r="P60" s="110"/>
      <c r="Q60" s="110"/>
      <c r="R60" s="110"/>
      <c r="S60" s="110"/>
    </row>
    <row r="61" spans="1:19" s="37" customFormat="1" ht="27" hidden="1" x14ac:dyDescent="0.25">
      <c r="A61" s="132" t="s">
        <v>126</v>
      </c>
      <c r="B61" s="131" t="s">
        <v>201</v>
      </c>
      <c r="C61" s="55" t="s">
        <v>322</v>
      </c>
      <c r="D61" s="54"/>
      <c r="E61" s="93">
        <v>0</v>
      </c>
      <c r="F61" s="93">
        <v>0</v>
      </c>
      <c r="G61" s="93">
        <v>0</v>
      </c>
      <c r="H61" s="93">
        <v>0</v>
      </c>
      <c r="I61" s="77">
        <f t="shared" si="1"/>
        <v>0</v>
      </c>
      <c r="K61" s="39"/>
      <c r="L61" s="38"/>
      <c r="P61" s="110"/>
      <c r="Q61" s="110"/>
      <c r="R61" s="110"/>
      <c r="S61" s="110"/>
    </row>
    <row r="62" spans="1:19" s="37" customFormat="1" ht="27" hidden="1" x14ac:dyDescent="0.25">
      <c r="A62" s="132" t="s">
        <v>126</v>
      </c>
      <c r="B62" s="131" t="s">
        <v>201</v>
      </c>
      <c r="C62" s="55" t="s">
        <v>321</v>
      </c>
      <c r="D62" s="54"/>
      <c r="E62" s="93">
        <v>0</v>
      </c>
      <c r="F62" s="93">
        <v>0</v>
      </c>
      <c r="G62" s="93">
        <v>0</v>
      </c>
      <c r="H62" s="93">
        <v>0</v>
      </c>
      <c r="I62" s="77">
        <f t="shared" si="1"/>
        <v>0</v>
      </c>
      <c r="K62" s="39"/>
      <c r="L62" s="38"/>
      <c r="P62" s="110"/>
      <c r="Q62" s="110"/>
      <c r="R62" s="110"/>
      <c r="S62" s="110"/>
    </row>
    <row r="63" spans="1:19" s="37" customFormat="1" ht="27" hidden="1" x14ac:dyDescent="0.25">
      <c r="A63" s="132" t="s">
        <v>126</v>
      </c>
      <c r="B63" s="131" t="s">
        <v>201</v>
      </c>
      <c r="C63" s="130" t="s">
        <v>320</v>
      </c>
      <c r="D63" s="129"/>
      <c r="E63" s="128">
        <v>0</v>
      </c>
      <c r="F63" s="128">
        <v>0</v>
      </c>
      <c r="G63" s="128">
        <v>0</v>
      </c>
      <c r="H63" s="128">
        <v>0</v>
      </c>
      <c r="I63" s="127">
        <f t="shared" si="1"/>
        <v>0</v>
      </c>
      <c r="K63" s="39"/>
      <c r="L63" s="38"/>
      <c r="P63" s="110"/>
      <c r="Q63" s="110"/>
      <c r="R63" s="110"/>
      <c r="S63" s="110"/>
    </row>
    <row r="64" spans="1:19" s="37" customFormat="1" ht="27" x14ac:dyDescent="0.25">
      <c r="A64" s="30"/>
      <c r="B64" s="30"/>
      <c r="C64" s="83" t="s">
        <v>234</v>
      </c>
      <c r="D64" s="82"/>
      <c r="E64" s="81">
        <f>SUM(E51:E63)</f>
        <v>0</v>
      </c>
      <c r="F64" s="81">
        <f>SUM(F51:F63)</f>
        <v>0</v>
      </c>
      <c r="G64" s="81">
        <f>SUM(G51:G63)</f>
        <v>0</v>
      </c>
      <c r="H64" s="81">
        <f>SUM(H51:H63)</f>
        <v>0</v>
      </c>
      <c r="I64" s="81">
        <f>SUM(I51:I63)</f>
        <v>0</v>
      </c>
      <c r="J64" s="50" t="b">
        <f>SUM(E64:H64)=SUM(I51:I63)</f>
        <v>1</v>
      </c>
      <c r="K64" s="39"/>
      <c r="L64" s="38"/>
    </row>
    <row r="65" spans="1:19" s="37" customFormat="1" ht="20.100000000000001" customHeight="1" x14ac:dyDescent="0.25">
      <c r="A65" s="419" t="s">
        <v>233</v>
      </c>
      <c r="B65" s="420"/>
      <c r="C65" s="420"/>
      <c r="D65" s="420"/>
      <c r="E65" s="420"/>
      <c r="F65" s="420"/>
      <c r="G65" s="420"/>
      <c r="H65" s="420"/>
      <c r="I65" s="421"/>
      <c r="K65" s="39"/>
      <c r="L65" s="38"/>
    </row>
    <row r="66" spans="1:19" s="37" customFormat="1" ht="20.100000000000001" customHeight="1" x14ac:dyDescent="0.25">
      <c r="A66" s="132" t="s">
        <v>126</v>
      </c>
      <c r="B66" s="131"/>
      <c r="C66" s="122" t="s">
        <v>146</v>
      </c>
      <c r="D66" s="135"/>
      <c r="E66" s="134" t="s">
        <v>126</v>
      </c>
      <c r="F66" s="134" t="s">
        <v>126</v>
      </c>
      <c r="G66" s="134" t="s">
        <v>126</v>
      </c>
      <c r="H66" s="134" t="s">
        <v>126</v>
      </c>
      <c r="I66" s="133" t="s">
        <v>126</v>
      </c>
      <c r="K66" s="39"/>
      <c r="L66" s="38"/>
      <c r="P66" s="110" t="s">
        <v>126</v>
      </c>
      <c r="Q66" s="110" t="s">
        <v>126</v>
      </c>
      <c r="R66" s="110" t="s">
        <v>126</v>
      </c>
      <c r="S66" s="110" t="s">
        <v>126</v>
      </c>
    </row>
    <row r="67" spans="1:19" s="37" customFormat="1" ht="20.100000000000001" hidden="1" customHeight="1" x14ac:dyDescent="0.25">
      <c r="A67" s="79" t="s">
        <v>126</v>
      </c>
      <c r="B67" s="131" t="s">
        <v>232</v>
      </c>
      <c r="C67" s="55" t="s">
        <v>231</v>
      </c>
      <c r="D67" s="54"/>
      <c r="E67" s="93">
        <v>0</v>
      </c>
      <c r="F67" s="93">
        <v>0</v>
      </c>
      <c r="G67" s="93">
        <v>0</v>
      </c>
      <c r="H67" s="93">
        <v>0</v>
      </c>
      <c r="I67" s="77">
        <f t="shared" ref="I67:I76" si="2">SUM(E67:H67)</f>
        <v>0</v>
      </c>
      <c r="K67" s="39"/>
      <c r="L67" s="38"/>
      <c r="P67" s="110"/>
      <c r="Q67" s="110"/>
      <c r="R67" s="110"/>
      <c r="S67" s="110"/>
    </row>
    <row r="68" spans="1:19" s="37" customFormat="1" ht="20.100000000000001" hidden="1" customHeight="1" x14ac:dyDescent="0.25">
      <c r="A68" s="132" t="s">
        <v>126</v>
      </c>
      <c r="B68" s="131" t="s">
        <v>230</v>
      </c>
      <c r="C68" s="55" t="s">
        <v>229</v>
      </c>
      <c r="D68" s="54"/>
      <c r="E68" s="93">
        <v>0</v>
      </c>
      <c r="F68" s="93">
        <v>0</v>
      </c>
      <c r="G68" s="93">
        <v>0</v>
      </c>
      <c r="H68" s="93">
        <v>0</v>
      </c>
      <c r="I68" s="77">
        <f t="shared" si="2"/>
        <v>0</v>
      </c>
      <c r="K68" s="39"/>
      <c r="L68" s="38"/>
      <c r="P68" s="110"/>
      <c r="Q68" s="110"/>
      <c r="R68" s="110"/>
      <c r="S68" s="110"/>
    </row>
    <row r="69" spans="1:19" s="37" customFormat="1" ht="20.100000000000001" hidden="1" customHeight="1" x14ac:dyDescent="0.25">
      <c r="A69" s="79" t="s">
        <v>126</v>
      </c>
      <c r="B69" s="131" t="s">
        <v>228</v>
      </c>
      <c r="C69" s="55" t="s">
        <v>227</v>
      </c>
      <c r="D69" s="54"/>
      <c r="E69" s="93">
        <v>0</v>
      </c>
      <c r="F69" s="93">
        <v>0</v>
      </c>
      <c r="G69" s="93">
        <v>0</v>
      </c>
      <c r="H69" s="93">
        <v>0</v>
      </c>
      <c r="I69" s="77">
        <f t="shared" si="2"/>
        <v>0</v>
      </c>
      <c r="K69" s="39"/>
      <c r="L69" s="38"/>
      <c r="P69" s="110"/>
      <c r="Q69" s="110"/>
      <c r="R69" s="110"/>
      <c r="S69" s="110"/>
    </row>
    <row r="70" spans="1:19" s="37" customFormat="1" ht="13.5" hidden="1" x14ac:dyDescent="0.25">
      <c r="A70" s="132" t="s">
        <v>126</v>
      </c>
      <c r="B70" s="131" t="s">
        <v>226</v>
      </c>
      <c r="C70" s="55"/>
      <c r="D70" s="54"/>
      <c r="E70" s="93">
        <v>0</v>
      </c>
      <c r="F70" s="93">
        <v>0</v>
      </c>
      <c r="G70" s="93">
        <v>0</v>
      </c>
      <c r="H70" s="93">
        <v>0</v>
      </c>
      <c r="I70" s="77">
        <f t="shared" si="2"/>
        <v>0</v>
      </c>
      <c r="K70" s="39"/>
      <c r="L70" s="38"/>
      <c r="P70" s="110"/>
      <c r="Q70" s="110"/>
      <c r="R70" s="110"/>
      <c r="S70" s="110"/>
    </row>
    <row r="71" spans="1:19" s="37" customFormat="1" ht="13.5" hidden="1" x14ac:dyDescent="0.25">
      <c r="A71" s="79" t="s">
        <v>126</v>
      </c>
      <c r="B71" s="131" t="s">
        <v>225</v>
      </c>
      <c r="C71" s="55"/>
      <c r="D71" s="54"/>
      <c r="E71" s="93">
        <v>0</v>
      </c>
      <c r="F71" s="93">
        <v>0</v>
      </c>
      <c r="G71" s="93">
        <v>0</v>
      </c>
      <c r="H71" s="93">
        <v>0</v>
      </c>
      <c r="I71" s="77">
        <f t="shared" si="2"/>
        <v>0</v>
      </c>
      <c r="K71" s="39"/>
      <c r="L71" s="38"/>
      <c r="P71" s="110"/>
      <c r="Q71" s="110"/>
      <c r="R71" s="110"/>
      <c r="S71" s="110"/>
    </row>
    <row r="72" spans="1:19" s="37" customFormat="1" ht="13.5" hidden="1" x14ac:dyDescent="0.25">
      <c r="A72" s="132" t="s">
        <v>126</v>
      </c>
      <c r="B72" s="131" t="s">
        <v>224</v>
      </c>
      <c r="C72" s="55"/>
      <c r="D72" s="54"/>
      <c r="E72" s="93">
        <v>0</v>
      </c>
      <c r="F72" s="93">
        <v>0</v>
      </c>
      <c r="G72" s="93">
        <v>0</v>
      </c>
      <c r="H72" s="93">
        <v>0</v>
      </c>
      <c r="I72" s="77">
        <f t="shared" si="2"/>
        <v>0</v>
      </c>
      <c r="K72" s="39"/>
      <c r="L72" s="38"/>
      <c r="P72" s="110"/>
      <c r="Q72" s="110"/>
      <c r="R72" s="110"/>
      <c r="S72" s="110"/>
    </row>
    <row r="73" spans="1:19" s="37" customFormat="1" ht="13.5" hidden="1" x14ac:dyDescent="0.25">
      <c r="A73" s="79" t="s">
        <v>126</v>
      </c>
      <c r="B73" s="131" t="s">
        <v>223</v>
      </c>
      <c r="C73" s="55"/>
      <c r="D73" s="54"/>
      <c r="E73" s="93">
        <v>0</v>
      </c>
      <c r="F73" s="93">
        <v>0</v>
      </c>
      <c r="G73" s="93">
        <v>0</v>
      </c>
      <c r="H73" s="93">
        <v>0</v>
      </c>
      <c r="I73" s="77">
        <f t="shared" si="2"/>
        <v>0</v>
      </c>
      <c r="K73" s="39"/>
      <c r="L73" s="38"/>
      <c r="P73" s="110"/>
      <c r="Q73" s="110"/>
      <c r="R73" s="110"/>
      <c r="S73" s="110"/>
    </row>
    <row r="74" spans="1:19" s="37" customFormat="1" ht="13.5" hidden="1" x14ac:dyDescent="0.25">
      <c r="A74" s="132" t="s">
        <v>126</v>
      </c>
      <c r="B74" s="131"/>
      <c r="C74" s="55"/>
      <c r="D74" s="54"/>
      <c r="E74" s="93">
        <v>0</v>
      </c>
      <c r="F74" s="93">
        <v>0</v>
      </c>
      <c r="G74" s="93">
        <v>0</v>
      </c>
      <c r="H74" s="93">
        <v>0</v>
      </c>
      <c r="I74" s="77">
        <f t="shared" si="2"/>
        <v>0</v>
      </c>
      <c r="K74" s="39"/>
      <c r="L74" s="38"/>
      <c r="P74" s="110"/>
      <c r="Q74" s="110"/>
      <c r="R74" s="110"/>
      <c r="S74" s="110"/>
    </row>
    <row r="75" spans="1:19" s="37" customFormat="1" ht="13.5" hidden="1" x14ac:dyDescent="0.25">
      <c r="A75" s="79" t="s">
        <v>126</v>
      </c>
      <c r="B75" s="131"/>
      <c r="C75" s="55"/>
      <c r="D75" s="54"/>
      <c r="E75" s="93">
        <v>0</v>
      </c>
      <c r="F75" s="93">
        <v>0</v>
      </c>
      <c r="G75" s="93">
        <v>0</v>
      </c>
      <c r="H75" s="93">
        <v>0</v>
      </c>
      <c r="I75" s="77">
        <f t="shared" si="2"/>
        <v>0</v>
      </c>
      <c r="K75" s="39"/>
      <c r="L75" s="38"/>
      <c r="P75" s="110"/>
      <c r="Q75" s="110"/>
      <c r="R75" s="110"/>
      <c r="S75" s="110"/>
    </row>
    <row r="76" spans="1:19" s="37" customFormat="1" ht="13.5" hidden="1" x14ac:dyDescent="0.25">
      <c r="A76" s="79" t="s">
        <v>126</v>
      </c>
      <c r="B76" s="131"/>
      <c r="C76" s="130"/>
      <c r="D76" s="129"/>
      <c r="E76" s="128">
        <v>0</v>
      </c>
      <c r="F76" s="128">
        <v>0</v>
      </c>
      <c r="G76" s="128">
        <v>0</v>
      </c>
      <c r="H76" s="128">
        <v>0</v>
      </c>
      <c r="I76" s="127">
        <f t="shared" si="2"/>
        <v>0</v>
      </c>
      <c r="K76" s="39"/>
      <c r="L76" s="38"/>
      <c r="P76" s="110"/>
      <c r="Q76" s="110"/>
      <c r="R76" s="110"/>
      <c r="S76" s="110"/>
    </row>
    <row r="77" spans="1:19" s="37" customFormat="1" ht="23.25" customHeight="1" x14ac:dyDescent="0.25">
      <c r="A77" s="30"/>
      <c r="B77" s="30"/>
      <c r="C77" s="83" t="s">
        <v>222</v>
      </c>
      <c r="D77" s="82"/>
      <c r="E77" s="81">
        <f>SUM(E66:E76)</f>
        <v>0</v>
      </c>
      <c r="F77" s="81">
        <f>SUM(F66:F76)</f>
        <v>0</v>
      </c>
      <c r="G77" s="81">
        <f>SUM(G66:G76)</f>
        <v>0</v>
      </c>
      <c r="H77" s="81">
        <f>SUM(H66:H76)</f>
        <v>0</v>
      </c>
      <c r="I77" s="81">
        <f>SUM(I66:I76)</f>
        <v>0</v>
      </c>
      <c r="J77" s="50" t="b">
        <f>SUM(E77:H77)=SUM(I66:I76)</f>
        <v>1</v>
      </c>
      <c r="K77" s="39"/>
      <c r="L77" s="38"/>
      <c r="Q77" s="136"/>
    </row>
    <row r="78" spans="1:19" s="37" customFormat="1" ht="20.100000000000001" customHeight="1" x14ac:dyDescent="0.25">
      <c r="A78" s="419" t="s">
        <v>221</v>
      </c>
      <c r="B78" s="420"/>
      <c r="C78" s="420"/>
      <c r="D78" s="420"/>
      <c r="E78" s="420"/>
      <c r="F78" s="420"/>
      <c r="G78" s="420"/>
      <c r="H78" s="420"/>
      <c r="I78" s="421"/>
      <c r="K78" s="39"/>
      <c r="L78" s="38"/>
    </row>
    <row r="79" spans="1:19" s="37" customFormat="1" ht="20.100000000000001" customHeight="1" x14ac:dyDescent="0.25">
      <c r="A79" s="132" t="s">
        <v>126</v>
      </c>
      <c r="B79" s="131"/>
      <c r="C79" s="122" t="s">
        <v>146</v>
      </c>
      <c r="D79" s="54"/>
      <c r="E79" s="134" t="s">
        <v>126</v>
      </c>
      <c r="F79" s="134" t="s">
        <v>126</v>
      </c>
      <c r="G79" s="134" t="s">
        <v>126</v>
      </c>
      <c r="H79" s="134" t="s">
        <v>126</v>
      </c>
      <c r="I79" s="133" t="s">
        <v>126</v>
      </c>
      <c r="K79" s="39"/>
      <c r="L79" s="38"/>
      <c r="P79" s="110" t="s">
        <v>126</v>
      </c>
      <c r="Q79" s="110" t="s">
        <v>126</v>
      </c>
      <c r="R79" s="110" t="s">
        <v>126</v>
      </c>
      <c r="S79" s="110" t="s">
        <v>126</v>
      </c>
    </row>
    <row r="80" spans="1:19" s="37" customFormat="1" ht="20.100000000000001" hidden="1" customHeight="1" x14ac:dyDescent="0.25">
      <c r="A80" s="79" t="s">
        <v>126</v>
      </c>
      <c r="B80" s="131" t="s">
        <v>220</v>
      </c>
      <c r="C80" s="55" t="s">
        <v>219</v>
      </c>
      <c r="D80" s="54"/>
      <c r="E80" s="93">
        <v>0</v>
      </c>
      <c r="F80" s="93">
        <v>0</v>
      </c>
      <c r="G80" s="93">
        <v>0</v>
      </c>
      <c r="H80" s="93">
        <v>0</v>
      </c>
      <c r="I80" s="77">
        <f t="shared" ref="I80:I89" si="3">SUM(E80:H80)</f>
        <v>0</v>
      </c>
      <c r="K80" s="39"/>
      <c r="L80" s="38"/>
      <c r="P80" s="110"/>
      <c r="Q80" s="110"/>
      <c r="R80" s="110"/>
      <c r="S80" s="110"/>
    </row>
    <row r="81" spans="1:19" s="37" customFormat="1" ht="27" hidden="1" x14ac:dyDescent="0.25">
      <c r="A81" s="132" t="s">
        <v>126</v>
      </c>
      <c r="B81" s="131" t="s">
        <v>201</v>
      </c>
      <c r="C81" s="55" t="s">
        <v>146</v>
      </c>
      <c r="D81" s="54"/>
      <c r="E81" s="93">
        <v>0</v>
      </c>
      <c r="F81" s="93">
        <v>0</v>
      </c>
      <c r="G81" s="93">
        <v>0</v>
      </c>
      <c r="H81" s="93">
        <v>0</v>
      </c>
      <c r="I81" s="77">
        <f t="shared" si="3"/>
        <v>0</v>
      </c>
      <c r="K81" s="39"/>
      <c r="L81" s="38"/>
      <c r="P81" s="110"/>
      <c r="Q81" s="110"/>
      <c r="R81" s="110"/>
      <c r="S81" s="110"/>
    </row>
    <row r="82" spans="1:19" s="37" customFormat="1" ht="27" hidden="1" x14ac:dyDescent="0.25">
      <c r="A82" s="79" t="s">
        <v>126</v>
      </c>
      <c r="B82" s="131" t="s">
        <v>201</v>
      </c>
      <c r="C82" s="55" t="s">
        <v>218</v>
      </c>
      <c r="D82" s="54"/>
      <c r="E82" s="93">
        <v>0</v>
      </c>
      <c r="F82" s="93">
        <v>0</v>
      </c>
      <c r="G82" s="93">
        <v>0</v>
      </c>
      <c r="H82" s="93">
        <v>0</v>
      </c>
      <c r="I82" s="77">
        <f t="shared" si="3"/>
        <v>0</v>
      </c>
      <c r="K82" s="39"/>
      <c r="L82" s="38"/>
      <c r="P82" s="110"/>
      <c r="Q82" s="110"/>
      <c r="R82" s="110"/>
      <c r="S82" s="110"/>
    </row>
    <row r="83" spans="1:19" s="37" customFormat="1" ht="27" hidden="1" x14ac:dyDescent="0.25">
      <c r="A83" s="132" t="s">
        <v>126</v>
      </c>
      <c r="B83" s="131" t="s">
        <v>201</v>
      </c>
      <c r="C83" s="55" t="s">
        <v>146</v>
      </c>
      <c r="D83" s="54"/>
      <c r="E83" s="93">
        <v>0</v>
      </c>
      <c r="F83" s="93">
        <v>0</v>
      </c>
      <c r="G83" s="93">
        <v>0</v>
      </c>
      <c r="H83" s="93">
        <v>0</v>
      </c>
      <c r="I83" s="77">
        <f t="shared" si="3"/>
        <v>0</v>
      </c>
      <c r="K83" s="39"/>
      <c r="L83" s="38"/>
      <c r="P83" s="110"/>
      <c r="Q83" s="110"/>
      <c r="R83" s="110"/>
      <c r="S83" s="110"/>
    </row>
    <row r="84" spans="1:19" s="37" customFormat="1" ht="27" hidden="1" x14ac:dyDescent="0.25">
      <c r="A84" s="79" t="s">
        <v>126</v>
      </c>
      <c r="B84" s="131" t="s">
        <v>201</v>
      </c>
      <c r="C84" s="55" t="s">
        <v>218</v>
      </c>
      <c r="D84" s="54"/>
      <c r="E84" s="93">
        <v>0</v>
      </c>
      <c r="F84" s="93">
        <v>0</v>
      </c>
      <c r="G84" s="93">
        <v>0</v>
      </c>
      <c r="H84" s="93">
        <v>0</v>
      </c>
      <c r="I84" s="77">
        <f t="shared" si="3"/>
        <v>0</v>
      </c>
      <c r="K84" s="39"/>
      <c r="L84" s="38"/>
      <c r="P84" s="110"/>
      <c r="Q84" s="110"/>
      <c r="R84" s="110"/>
      <c r="S84" s="110"/>
    </row>
    <row r="85" spans="1:19" s="37" customFormat="1" ht="27" hidden="1" x14ac:dyDescent="0.25">
      <c r="A85" s="132" t="s">
        <v>126</v>
      </c>
      <c r="B85" s="131" t="s">
        <v>201</v>
      </c>
      <c r="C85" s="55" t="s">
        <v>146</v>
      </c>
      <c r="D85" s="54"/>
      <c r="E85" s="93">
        <v>0</v>
      </c>
      <c r="F85" s="93">
        <v>0</v>
      </c>
      <c r="G85" s="93">
        <v>0</v>
      </c>
      <c r="H85" s="93">
        <v>0</v>
      </c>
      <c r="I85" s="77">
        <f t="shared" si="3"/>
        <v>0</v>
      </c>
      <c r="K85" s="39"/>
      <c r="L85" s="38"/>
      <c r="P85" s="110"/>
      <c r="Q85" s="110"/>
      <c r="R85" s="110"/>
      <c r="S85" s="110"/>
    </row>
    <row r="86" spans="1:19" s="37" customFormat="1" ht="27" hidden="1" x14ac:dyDescent="0.25">
      <c r="A86" s="79" t="s">
        <v>126</v>
      </c>
      <c r="B86" s="131" t="s">
        <v>201</v>
      </c>
      <c r="C86" s="55" t="s">
        <v>218</v>
      </c>
      <c r="D86" s="54"/>
      <c r="E86" s="93">
        <v>0</v>
      </c>
      <c r="F86" s="93">
        <v>0</v>
      </c>
      <c r="G86" s="93">
        <v>0</v>
      </c>
      <c r="H86" s="93">
        <v>0</v>
      </c>
      <c r="I86" s="77">
        <f t="shared" si="3"/>
        <v>0</v>
      </c>
      <c r="K86" s="39"/>
      <c r="L86" s="38"/>
      <c r="P86" s="110"/>
      <c r="Q86" s="110"/>
      <c r="R86" s="110"/>
      <c r="S86" s="110"/>
    </row>
    <row r="87" spans="1:19" s="37" customFormat="1" ht="27" hidden="1" x14ac:dyDescent="0.25">
      <c r="A87" s="132" t="s">
        <v>126</v>
      </c>
      <c r="B87" s="131" t="s">
        <v>201</v>
      </c>
      <c r="C87" s="55" t="s">
        <v>146</v>
      </c>
      <c r="D87" s="54"/>
      <c r="E87" s="93">
        <v>0</v>
      </c>
      <c r="F87" s="93">
        <v>0</v>
      </c>
      <c r="G87" s="93">
        <v>0</v>
      </c>
      <c r="H87" s="93">
        <v>0</v>
      </c>
      <c r="I87" s="77">
        <f t="shared" si="3"/>
        <v>0</v>
      </c>
      <c r="K87" s="39"/>
      <c r="L87" s="38"/>
      <c r="P87" s="110"/>
      <c r="Q87" s="110"/>
      <c r="R87" s="110"/>
      <c r="S87" s="110"/>
    </row>
    <row r="88" spans="1:19" s="37" customFormat="1" ht="27" hidden="1" x14ac:dyDescent="0.25">
      <c r="A88" s="79" t="s">
        <v>126</v>
      </c>
      <c r="B88" s="131" t="s">
        <v>201</v>
      </c>
      <c r="C88" s="55" t="s">
        <v>218</v>
      </c>
      <c r="D88" s="54"/>
      <c r="E88" s="93">
        <v>0</v>
      </c>
      <c r="F88" s="93">
        <v>0</v>
      </c>
      <c r="G88" s="93">
        <v>0</v>
      </c>
      <c r="H88" s="93">
        <v>0</v>
      </c>
      <c r="I88" s="77">
        <f t="shared" si="3"/>
        <v>0</v>
      </c>
      <c r="K88" s="39"/>
      <c r="L88" s="38"/>
      <c r="P88" s="110"/>
      <c r="Q88" s="110"/>
      <c r="R88" s="110"/>
      <c r="S88" s="110"/>
    </row>
    <row r="89" spans="1:19" s="37" customFormat="1" ht="27" hidden="1" x14ac:dyDescent="0.25">
      <c r="A89" s="79" t="s">
        <v>126</v>
      </c>
      <c r="B89" s="131" t="s">
        <v>201</v>
      </c>
      <c r="C89" s="130" t="s">
        <v>217</v>
      </c>
      <c r="D89" s="129"/>
      <c r="E89" s="128">
        <v>0</v>
      </c>
      <c r="F89" s="128">
        <v>0</v>
      </c>
      <c r="G89" s="128">
        <v>0</v>
      </c>
      <c r="H89" s="128">
        <v>0</v>
      </c>
      <c r="I89" s="127">
        <f t="shared" si="3"/>
        <v>0</v>
      </c>
      <c r="K89" s="39"/>
      <c r="L89" s="38"/>
      <c r="P89" s="110"/>
      <c r="Q89" s="110"/>
      <c r="R89" s="110"/>
      <c r="S89" s="110"/>
    </row>
    <row r="90" spans="1:19" s="37" customFormat="1" ht="27" x14ac:dyDescent="0.25">
      <c r="A90" s="30"/>
      <c r="B90" s="30"/>
      <c r="C90" s="83" t="s">
        <v>216</v>
      </c>
      <c r="D90" s="82"/>
      <c r="E90" s="81">
        <f>SUM(E79:E89)</f>
        <v>0</v>
      </c>
      <c r="F90" s="81">
        <f>SUM(SUM(F79:F89))</f>
        <v>0</v>
      </c>
      <c r="G90" s="81">
        <f>SUM(G79:G89)</f>
        <v>0</v>
      </c>
      <c r="H90" s="81">
        <f>SUM(H79:H89)</f>
        <v>0</v>
      </c>
      <c r="I90" s="81">
        <f>SUM(I79:I89)</f>
        <v>0</v>
      </c>
      <c r="J90" s="50" t="b">
        <f>SUM(E90:H90)=SUM(I79:I89)</f>
        <v>1</v>
      </c>
      <c r="K90" s="39"/>
      <c r="L90" s="38"/>
    </row>
    <row r="91" spans="1:19" s="37" customFormat="1" ht="20.100000000000001" customHeight="1" x14ac:dyDescent="0.25">
      <c r="A91" s="419" t="s">
        <v>215</v>
      </c>
      <c r="B91" s="420"/>
      <c r="C91" s="420"/>
      <c r="D91" s="420"/>
      <c r="E91" s="420"/>
      <c r="F91" s="420"/>
      <c r="G91" s="420"/>
      <c r="H91" s="420"/>
      <c r="I91" s="421"/>
      <c r="K91" s="39"/>
      <c r="L91" s="38"/>
    </row>
    <row r="92" spans="1:19" s="37" customFormat="1" ht="20.100000000000001" customHeight="1" x14ac:dyDescent="0.25">
      <c r="A92" s="106"/>
      <c r="B92" s="104"/>
      <c r="C92" s="122" t="s">
        <v>146</v>
      </c>
      <c r="D92" s="104"/>
      <c r="E92" s="104"/>
      <c r="F92" s="104"/>
      <c r="G92" s="104"/>
      <c r="H92" s="104"/>
      <c r="I92" s="104"/>
      <c r="K92" s="39"/>
      <c r="L92" s="38"/>
    </row>
    <row r="93" spans="1:19" s="37" customFormat="1" ht="20.100000000000001" hidden="1" customHeight="1" x14ac:dyDescent="0.25">
      <c r="A93" s="132" t="s">
        <v>126</v>
      </c>
      <c r="B93" s="131" t="s">
        <v>214</v>
      </c>
      <c r="C93" s="55" t="s">
        <v>213</v>
      </c>
      <c r="D93" s="135"/>
      <c r="E93" s="93">
        <v>0</v>
      </c>
      <c r="F93" s="93">
        <v>0</v>
      </c>
      <c r="G93" s="93">
        <v>0</v>
      </c>
      <c r="H93" s="93">
        <v>0</v>
      </c>
      <c r="I93" s="77">
        <f t="shared" ref="I93:I103" si="4">SUM(E93:H93)</f>
        <v>0</v>
      </c>
      <c r="K93" s="39"/>
      <c r="L93" s="38"/>
      <c r="P93" s="110"/>
      <c r="Q93" s="110"/>
      <c r="R93" s="110"/>
      <c r="S93" s="110"/>
    </row>
    <row r="94" spans="1:19" s="37" customFormat="1" ht="20.100000000000001" hidden="1" customHeight="1" x14ac:dyDescent="0.25">
      <c r="A94" s="79" t="s">
        <v>126</v>
      </c>
      <c r="B94" s="131" t="s">
        <v>212</v>
      </c>
      <c r="C94" s="55" t="s">
        <v>211</v>
      </c>
      <c r="D94" s="54"/>
      <c r="E94" s="93">
        <v>0</v>
      </c>
      <c r="F94" s="93">
        <v>0</v>
      </c>
      <c r="G94" s="93">
        <v>0</v>
      </c>
      <c r="H94" s="93">
        <v>0</v>
      </c>
      <c r="I94" s="77">
        <f t="shared" si="4"/>
        <v>0</v>
      </c>
      <c r="K94" s="39"/>
      <c r="L94" s="38"/>
      <c r="P94" s="110"/>
      <c r="Q94" s="110"/>
      <c r="R94" s="110"/>
      <c r="S94" s="110"/>
    </row>
    <row r="95" spans="1:19" s="37" customFormat="1" ht="20.100000000000001" hidden="1" customHeight="1" x14ac:dyDescent="0.25">
      <c r="A95" s="132" t="s">
        <v>126</v>
      </c>
      <c r="B95" s="131" t="s">
        <v>210</v>
      </c>
      <c r="C95" s="55" t="s">
        <v>209</v>
      </c>
      <c r="D95" s="54"/>
      <c r="E95" s="93">
        <v>0</v>
      </c>
      <c r="F95" s="93">
        <v>0</v>
      </c>
      <c r="G95" s="93">
        <v>0</v>
      </c>
      <c r="H95" s="93">
        <v>0</v>
      </c>
      <c r="I95" s="77">
        <f t="shared" si="4"/>
        <v>0</v>
      </c>
      <c r="K95" s="39"/>
      <c r="L95" s="38"/>
      <c r="P95" s="110"/>
      <c r="Q95" s="110"/>
      <c r="R95" s="110"/>
      <c r="S95" s="110"/>
    </row>
    <row r="96" spans="1:19" s="37" customFormat="1" ht="30" hidden="1" customHeight="1" x14ac:dyDescent="0.25">
      <c r="A96" s="79" t="s">
        <v>126</v>
      </c>
      <c r="B96" s="131" t="s">
        <v>208</v>
      </c>
      <c r="C96" s="55" t="s">
        <v>207</v>
      </c>
      <c r="D96" s="54"/>
      <c r="E96" s="93">
        <v>0</v>
      </c>
      <c r="F96" s="93">
        <v>0</v>
      </c>
      <c r="G96" s="93">
        <v>0</v>
      </c>
      <c r="H96" s="93">
        <v>0</v>
      </c>
      <c r="I96" s="77">
        <f t="shared" si="4"/>
        <v>0</v>
      </c>
      <c r="K96" s="39"/>
      <c r="L96" s="38"/>
      <c r="P96" s="110"/>
      <c r="Q96" s="110"/>
      <c r="R96" s="110"/>
      <c r="S96" s="110"/>
    </row>
    <row r="97" spans="1:19" s="37" customFormat="1" ht="27" hidden="1" customHeight="1" x14ac:dyDescent="0.25">
      <c r="A97" s="132" t="s">
        <v>126</v>
      </c>
      <c r="B97" s="131" t="s">
        <v>206</v>
      </c>
      <c r="C97" s="55" t="s">
        <v>205</v>
      </c>
      <c r="D97" s="54"/>
      <c r="E97" s="93">
        <v>0</v>
      </c>
      <c r="F97" s="93">
        <v>0</v>
      </c>
      <c r="G97" s="93">
        <v>0</v>
      </c>
      <c r="H97" s="93">
        <v>0</v>
      </c>
      <c r="I97" s="77">
        <f t="shared" si="4"/>
        <v>0</v>
      </c>
      <c r="K97" s="39"/>
      <c r="L97" s="38"/>
      <c r="P97" s="110"/>
      <c r="Q97" s="110"/>
      <c r="R97" s="110"/>
      <c r="S97" s="110"/>
    </row>
    <row r="98" spans="1:19" s="37" customFormat="1" ht="20.100000000000001" hidden="1" customHeight="1" x14ac:dyDescent="0.25">
      <c r="A98" s="79" t="s">
        <v>126</v>
      </c>
      <c r="B98" s="131" t="s">
        <v>204</v>
      </c>
      <c r="C98" s="55" t="s">
        <v>203</v>
      </c>
      <c r="D98" s="54"/>
      <c r="E98" s="93">
        <v>0</v>
      </c>
      <c r="F98" s="93">
        <v>0</v>
      </c>
      <c r="G98" s="93">
        <v>0</v>
      </c>
      <c r="H98" s="93">
        <v>0</v>
      </c>
      <c r="I98" s="77">
        <f t="shared" si="4"/>
        <v>0</v>
      </c>
      <c r="K98" s="39"/>
      <c r="L98" s="38"/>
      <c r="P98" s="110"/>
      <c r="Q98" s="110"/>
      <c r="R98" s="110"/>
      <c r="S98" s="110"/>
    </row>
    <row r="99" spans="1:19" s="37" customFormat="1" ht="20.100000000000001" hidden="1" customHeight="1" x14ac:dyDescent="0.25">
      <c r="A99" s="132" t="s">
        <v>126</v>
      </c>
      <c r="B99" s="131" t="s">
        <v>200</v>
      </c>
      <c r="C99" s="55" t="s">
        <v>202</v>
      </c>
      <c r="D99" s="54"/>
      <c r="E99" s="93">
        <v>0</v>
      </c>
      <c r="F99" s="93">
        <v>0</v>
      </c>
      <c r="G99" s="93">
        <v>0</v>
      </c>
      <c r="H99" s="93">
        <v>0</v>
      </c>
      <c r="I99" s="77">
        <f t="shared" si="4"/>
        <v>0</v>
      </c>
      <c r="K99" s="39"/>
      <c r="L99" s="38"/>
      <c r="P99" s="110"/>
      <c r="Q99" s="110"/>
      <c r="R99" s="110"/>
      <c r="S99" s="110"/>
    </row>
    <row r="100" spans="1:19" s="37" customFormat="1" ht="27" hidden="1" x14ac:dyDescent="0.25">
      <c r="A100" s="79" t="s">
        <v>126</v>
      </c>
      <c r="B100" s="131" t="s">
        <v>201</v>
      </c>
      <c r="C100" s="55"/>
      <c r="D100" s="54"/>
      <c r="E100" s="93">
        <v>0</v>
      </c>
      <c r="F100" s="93">
        <v>0</v>
      </c>
      <c r="G100" s="93">
        <v>0</v>
      </c>
      <c r="H100" s="93">
        <v>0</v>
      </c>
      <c r="I100" s="77">
        <f t="shared" si="4"/>
        <v>0</v>
      </c>
      <c r="K100" s="39"/>
      <c r="L100" s="38"/>
      <c r="P100" s="110"/>
      <c r="Q100" s="110"/>
      <c r="R100" s="110"/>
      <c r="S100" s="110"/>
    </row>
    <row r="101" spans="1:19" s="37" customFormat="1" ht="27" hidden="1" x14ac:dyDescent="0.25">
      <c r="A101" s="132" t="s">
        <v>126</v>
      </c>
      <c r="B101" s="131" t="s">
        <v>201</v>
      </c>
      <c r="C101" s="55"/>
      <c r="D101" s="54"/>
      <c r="E101" s="93">
        <v>0</v>
      </c>
      <c r="F101" s="93">
        <v>0</v>
      </c>
      <c r="G101" s="93">
        <v>0</v>
      </c>
      <c r="H101" s="93">
        <v>0</v>
      </c>
      <c r="I101" s="77">
        <f t="shared" si="4"/>
        <v>0</v>
      </c>
      <c r="K101" s="39"/>
      <c r="L101" s="38"/>
      <c r="P101" s="110"/>
      <c r="Q101" s="110"/>
      <c r="R101" s="110"/>
      <c r="S101" s="110"/>
    </row>
    <row r="102" spans="1:19" s="37" customFormat="1" ht="24.75" hidden="1" customHeight="1" x14ac:dyDescent="0.25">
      <c r="A102" s="79" t="s">
        <v>126</v>
      </c>
      <c r="B102" s="131" t="s">
        <v>200</v>
      </c>
      <c r="C102" s="55"/>
      <c r="D102" s="54"/>
      <c r="E102" s="93">
        <v>0</v>
      </c>
      <c r="F102" s="93">
        <v>0</v>
      </c>
      <c r="G102" s="93">
        <v>0</v>
      </c>
      <c r="H102" s="93">
        <v>0</v>
      </c>
      <c r="I102" s="77">
        <f t="shared" si="4"/>
        <v>0</v>
      </c>
      <c r="K102" s="39"/>
      <c r="L102" s="38"/>
      <c r="P102" s="110"/>
      <c r="Q102" s="110"/>
      <c r="R102" s="110"/>
      <c r="S102" s="110"/>
    </row>
    <row r="103" spans="1:19" s="37" customFormat="1" ht="24.75" hidden="1" customHeight="1" x14ac:dyDescent="0.25">
      <c r="A103" s="79" t="s">
        <v>126</v>
      </c>
      <c r="B103" s="131" t="s">
        <v>199</v>
      </c>
      <c r="C103" s="55"/>
      <c r="D103" s="129"/>
      <c r="E103" s="128">
        <v>0</v>
      </c>
      <c r="F103" s="128">
        <v>0</v>
      </c>
      <c r="G103" s="128">
        <v>0</v>
      </c>
      <c r="H103" s="128">
        <v>0</v>
      </c>
      <c r="I103" s="127">
        <f t="shared" si="4"/>
        <v>0</v>
      </c>
      <c r="K103" s="39"/>
      <c r="L103" s="38"/>
      <c r="P103" s="110"/>
      <c r="Q103" s="110"/>
      <c r="R103" s="110"/>
      <c r="S103" s="110"/>
    </row>
    <row r="104" spans="1:19" s="37" customFormat="1" ht="27" x14ac:dyDescent="0.25">
      <c r="A104" s="30"/>
      <c r="B104" s="30"/>
      <c r="C104" s="83" t="s">
        <v>198</v>
      </c>
      <c r="D104" s="82"/>
      <c r="E104" s="81">
        <f>SUM(E93:E103)</f>
        <v>0</v>
      </c>
      <c r="F104" s="81">
        <f>SUM(F93:F103)</f>
        <v>0</v>
      </c>
      <c r="G104" s="81">
        <f>SUM(G93:G103)</f>
        <v>0</v>
      </c>
      <c r="H104" s="81">
        <f>SUM(H93:H103)</f>
        <v>0</v>
      </c>
      <c r="I104" s="81">
        <f>SUM(I93:I103)</f>
        <v>0</v>
      </c>
      <c r="J104" s="50" t="b">
        <f>SUM(E104:H104)=SUM(I93:I103)</f>
        <v>1</v>
      </c>
      <c r="K104" s="39"/>
      <c r="L104" s="38"/>
    </row>
    <row r="105" spans="1:19" s="37" customFormat="1" ht="20.100000000000001" customHeight="1" x14ac:dyDescent="0.25">
      <c r="A105" s="419" t="s">
        <v>197</v>
      </c>
      <c r="B105" s="420"/>
      <c r="C105" s="420"/>
      <c r="D105" s="420"/>
      <c r="E105" s="420"/>
      <c r="F105" s="420"/>
      <c r="G105" s="420"/>
      <c r="H105" s="420"/>
      <c r="I105" s="421"/>
      <c r="K105" s="39"/>
      <c r="L105" s="38"/>
    </row>
    <row r="106" spans="1:19" s="37" customFormat="1" ht="20.100000000000001" customHeight="1" x14ac:dyDescent="0.25">
      <c r="A106" s="132" t="s">
        <v>126</v>
      </c>
      <c r="B106" s="131"/>
      <c r="C106" s="122" t="s">
        <v>146</v>
      </c>
      <c r="D106" s="135"/>
      <c r="E106" s="134" t="s">
        <v>126</v>
      </c>
      <c r="F106" s="134" t="s">
        <v>126</v>
      </c>
      <c r="G106" s="134" t="s">
        <v>126</v>
      </c>
      <c r="H106" s="134" t="s">
        <v>126</v>
      </c>
      <c r="I106" s="133" t="s">
        <v>126</v>
      </c>
      <c r="K106" s="39"/>
      <c r="L106" s="38"/>
      <c r="P106" s="110" t="s">
        <v>126</v>
      </c>
      <c r="Q106" s="110" t="s">
        <v>126</v>
      </c>
      <c r="R106" s="110"/>
      <c r="S106" s="110"/>
    </row>
    <row r="107" spans="1:19" s="37" customFormat="1" ht="18" hidden="1" customHeight="1" x14ac:dyDescent="0.25">
      <c r="A107" s="79" t="s">
        <v>126</v>
      </c>
      <c r="B107" s="131" t="s">
        <v>196</v>
      </c>
      <c r="C107" s="55" t="s">
        <v>195</v>
      </c>
      <c r="D107" s="54"/>
      <c r="E107" s="93">
        <v>0</v>
      </c>
      <c r="F107" s="93">
        <v>0</v>
      </c>
      <c r="G107" s="93">
        <v>0</v>
      </c>
      <c r="H107" s="93">
        <v>0</v>
      </c>
      <c r="I107" s="77">
        <f t="shared" ref="I107:I116" si="5">SUM(E107:H107)</f>
        <v>0</v>
      </c>
      <c r="K107" s="39"/>
      <c r="L107" s="38"/>
      <c r="P107" s="110"/>
      <c r="Q107" s="110"/>
      <c r="R107" s="110"/>
      <c r="S107" s="110"/>
    </row>
    <row r="108" spans="1:19" s="37" customFormat="1" ht="20.100000000000001" hidden="1" customHeight="1" x14ac:dyDescent="0.25">
      <c r="A108" s="132" t="s">
        <v>126</v>
      </c>
      <c r="B108" s="131" t="s">
        <v>647</v>
      </c>
      <c r="C108" s="55" t="s">
        <v>194</v>
      </c>
      <c r="D108" s="54"/>
      <c r="E108" s="93">
        <v>0</v>
      </c>
      <c r="F108" s="93">
        <v>0</v>
      </c>
      <c r="G108" s="93">
        <v>0</v>
      </c>
      <c r="H108" s="93">
        <v>0</v>
      </c>
      <c r="I108" s="77">
        <f t="shared" si="5"/>
        <v>0</v>
      </c>
      <c r="K108" s="39"/>
      <c r="L108" s="38"/>
      <c r="P108" s="110"/>
      <c r="Q108" s="110"/>
      <c r="R108" s="110"/>
      <c r="S108" s="110"/>
    </row>
    <row r="109" spans="1:19" s="37" customFormat="1" ht="13.5" hidden="1" x14ac:dyDescent="0.25">
      <c r="A109" s="79" t="s">
        <v>126</v>
      </c>
      <c r="B109" s="131" t="s">
        <v>193</v>
      </c>
      <c r="C109" s="55" t="s">
        <v>192</v>
      </c>
      <c r="D109" s="54"/>
      <c r="E109" s="93">
        <v>0</v>
      </c>
      <c r="F109" s="93">
        <v>0</v>
      </c>
      <c r="G109" s="93">
        <v>0</v>
      </c>
      <c r="H109" s="93">
        <v>0</v>
      </c>
      <c r="I109" s="77">
        <f t="shared" si="5"/>
        <v>0</v>
      </c>
      <c r="K109" s="39"/>
      <c r="L109" s="38"/>
      <c r="P109" s="110"/>
      <c r="Q109" s="110"/>
      <c r="R109" s="110"/>
      <c r="S109" s="110"/>
    </row>
    <row r="110" spans="1:19" s="37" customFormat="1" ht="13.5" hidden="1" x14ac:dyDescent="0.25">
      <c r="A110" s="132" t="s">
        <v>126</v>
      </c>
      <c r="B110" s="131" t="s">
        <v>191</v>
      </c>
      <c r="C110" s="55" t="s">
        <v>190</v>
      </c>
      <c r="D110" s="54"/>
      <c r="E110" s="93">
        <v>0</v>
      </c>
      <c r="F110" s="93">
        <v>0</v>
      </c>
      <c r="G110" s="93">
        <v>0</v>
      </c>
      <c r="H110" s="93">
        <v>0</v>
      </c>
      <c r="I110" s="77">
        <f t="shared" si="5"/>
        <v>0</v>
      </c>
      <c r="K110" s="39"/>
      <c r="L110" s="38"/>
      <c r="P110" s="110"/>
      <c r="Q110" s="110"/>
      <c r="R110" s="110"/>
      <c r="S110" s="110"/>
    </row>
    <row r="111" spans="1:19" s="37" customFormat="1" ht="13.5" hidden="1" x14ac:dyDescent="0.25">
      <c r="A111" s="79" t="s">
        <v>126</v>
      </c>
      <c r="B111" s="131" t="s">
        <v>189</v>
      </c>
      <c r="C111" s="55" t="s">
        <v>188</v>
      </c>
      <c r="D111" s="54"/>
      <c r="E111" s="93">
        <v>0</v>
      </c>
      <c r="F111" s="93">
        <v>0</v>
      </c>
      <c r="G111" s="93">
        <v>0</v>
      </c>
      <c r="H111" s="93">
        <v>0</v>
      </c>
      <c r="I111" s="77">
        <f t="shared" si="5"/>
        <v>0</v>
      </c>
      <c r="K111" s="39"/>
      <c r="L111" s="38"/>
      <c r="P111" s="110"/>
      <c r="Q111" s="110"/>
      <c r="R111" s="110"/>
      <c r="S111" s="110"/>
    </row>
    <row r="112" spans="1:19" s="37" customFormat="1" ht="13.5" hidden="1" x14ac:dyDescent="0.25">
      <c r="A112" s="132" t="s">
        <v>126</v>
      </c>
      <c r="B112" s="131" t="s">
        <v>187</v>
      </c>
      <c r="C112" s="55"/>
      <c r="D112" s="54"/>
      <c r="E112" s="93">
        <v>0</v>
      </c>
      <c r="F112" s="93">
        <v>0</v>
      </c>
      <c r="G112" s="93">
        <v>0</v>
      </c>
      <c r="H112" s="93">
        <v>0</v>
      </c>
      <c r="I112" s="77">
        <f t="shared" si="5"/>
        <v>0</v>
      </c>
      <c r="K112" s="39"/>
      <c r="L112" s="38"/>
      <c r="P112" s="110"/>
      <c r="Q112" s="110"/>
      <c r="R112" s="110"/>
      <c r="S112" s="110"/>
    </row>
    <row r="113" spans="1:19" s="37" customFormat="1" ht="13.5" hidden="1" x14ac:dyDescent="0.25">
      <c r="A113" s="79" t="s">
        <v>126</v>
      </c>
      <c r="B113" s="131" t="s">
        <v>187</v>
      </c>
      <c r="C113" s="55"/>
      <c r="D113" s="54"/>
      <c r="E113" s="93">
        <v>0</v>
      </c>
      <c r="F113" s="93">
        <v>0</v>
      </c>
      <c r="G113" s="93">
        <v>0</v>
      </c>
      <c r="H113" s="93">
        <v>0</v>
      </c>
      <c r="I113" s="77">
        <f t="shared" si="5"/>
        <v>0</v>
      </c>
      <c r="K113" s="39"/>
      <c r="L113" s="38"/>
      <c r="P113" s="110"/>
      <c r="Q113" s="110"/>
      <c r="R113" s="110"/>
      <c r="S113" s="110"/>
    </row>
    <row r="114" spans="1:19" s="37" customFormat="1" ht="13.5" hidden="1" x14ac:dyDescent="0.25">
      <c r="A114" s="132" t="s">
        <v>126</v>
      </c>
      <c r="B114" s="131" t="s">
        <v>187</v>
      </c>
      <c r="C114" s="55"/>
      <c r="D114" s="54"/>
      <c r="E114" s="93">
        <v>0</v>
      </c>
      <c r="F114" s="93">
        <v>0</v>
      </c>
      <c r="G114" s="93">
        <v>0</v>
      </c>
      <c r="H114" s="93">
        <v>0</v>
      </c>
      <c r="I114" s="77">
        <f t="shared" si="5"/>
        <v>0</v>
      </c>
      <c r="K114" s="39"/>
      <c r="L114" s="38"/>
      <c r="P114" s="110"/>
      <c r="Q114" s="110"/>
      <c r="R114" s="110"/>
      <c r="S114" s="110"/>
    </row>
    <row r="115" spans="1:19" s="37" customFormat="1" ht="13.5" hidden="1" x14ac:dyDescent="0.25">
      <c r="A115" s="79" t="s">
        <v>126</v>
      </c>
      <c r="B115" s="131" t="s">
        <v>187</v>
      </c>
      <c r="C115" s="55"/>
      <c r="D115" s="54"/>
      <c r="E115" s="93">
        <v>0</v>
      </c>
      <c r="F115" s="93">
        <v>0</v>
      </c>
      <c r="G115" s="93">
        <v>0</v>
      </c>
      <c r="H115" s="93">
        <v>0</v>
      </c>
      <c r="I115" s="77">
        <f t="shared" si="5"/>
        <v>0</v>
      </c>
      <c r="K115" s="39"/>
      <c r="L115" s="38"/>
      <c r="P115" s="110"/>
      <c r="Q115" s="110"/>
      <c r="R115" s="110"/>
      <c r="S115" s="110"/>
    </row>
    <row r="116" spans="1:19" s="37" customFormat="1" ht="13.5" hidden="1" x14ac:dyDescent="0.25">
      <c r="A116" s="79" t="s">
        <v>126</v>
      </c>
      <c r="B116" s="131" t="s">
        <v>187</v>
      </c>
      <c r="C116" s="130"/>
      <c r="D116" s="129"/>
      <c r="E116" s="128">
        <v>0</v>
      </c>
      <c r="F116" s="128">
        <v>0</v>
      </c>
      <c r="G116" s="128">
        <v>0</v>
      </c>
      <c r="H116" s="128">
        <v>0</v>
      </c>
      <c r="I116" s="127">
        <f t="shared" si="5"/>
        <v>0</v>
      </c>
      <c r="K116" s="39"/>
      <c r="L116" s="38"/>
      <c r="P116" s="110"/>
      <c r="Q116" s="110"/>
      <c r="R116" s="110"/>
      <c r="S116" s="110"/>
    </row>
    <row r="117" spans="1:19" s="37" customFormat="1" ht="23.25" customHeight="1" x14ac:dyDescent="0.25">
      <c r="A117" s="30"/>
      <c r="B117" s="30"/>
      <c r="C117" s="83" t="s">
        <v>186</v>
      </c>
      <c r="D117" s="82"/>
      <c r="E117" s="81">
        <f>SUM(E106:E116)</f>
        <v>0</v>
      </c>
      <c r="F117" s="81">
        <f>SUM(F106:F116)</f>
        <v>0</v>
      </c>
      <c r="G117" s="81">
        <f>SUM(G106:G116)</f>
        <v>0</v>
      </c>
      <c r="H117" s="81">
        <f>SUM(H106:H116)</f>
        <v>0</v>
      </c>
      <c r="I117" s="81">
        <f>SUM(I106:I116)</f>
        <v>0</v>
      </c>
      <c r="J117" s="50" t="b">
        <f>SUM(E117:H117)=SUM(I106:I116)</f>
        <v>1</v>
      </c>
      <c r="K117" s="39"/>
      <c r="L117" s="38"/>
    </row>
    <row r="118" spans="1:19" s="72" customFormat="1" ht="24" customHeight="1" x14ac:dyDescent="0.25">
      <c r="A118" s="126"/>
      <c r="B118" s="126"/>
      <c r="C118" s="184" t="s">
        <v>185</v>
      </c>
      <c r="D118" s="183"/>
      <c r="E118" s="182">
        <f>SUM(E33,E49,E64,E77,E90,E104,E117)</f>
        <v>17402.7</v>
      </c>
      <c r="F118" s="182">
        <f>SUM(F33,F49,F64,F77,F90,F104,F117)</f>
        <v>1598.21</v>
      </c>
      <c r="G118" s="182">
        <f>SUM(G33,G49,G64,G77,G90,G104,G117)</f>
        <v>585.72</v>
      </c>
      <c r="H118" s="182">
        <f>SUM(H33,H49,H64,H77,H90,H104,H117)</f>
        <v>0</v>
      </c>
      <c r="I118" s="182">
        <f>SUM(I33,I49,I64,I77,I90,I104,I117)</f>
        <v>19586.63</v>
      </c>
      <c r="J118" s="124" t="b">
        <f>SUM(E118:H118)=SUM(I33,I49,I64,I77,I90,I104,I117)</f>
        <v>1</v>
      </c>
      <c r="K118" s="39"/>
      <c r="L118" s="38"/>
    </row>
    <row r="119" spans="1:19" s="37" customFormat="1" ht="20.100000000000001" customHeight="1" x14ac:dyDescent="0.25">
      <c r="A119" s="419" t="s">
        <v>184</v>
      </c>
      <c r="B119" s="420"/>
      <c r="C119" s="420"/>
      <c r="D119" s="420"/>
      <c r="E119" s="420"/>
      <c r="F119" s="420"/>
      <c r="G119" s="420"/>
      <c r="H119" s="420"/>
      <c r="I119" s="421"/>
      <c r="K119" s="39"/>
      <c r="L119" s="123">
        <f>SUM(L25:L118)</f>
        <v>0</v>
      </c>
    </row>
    <row r="120" spans="1:19" s="37" customFormat="1" ht="20.100000000000001" customHeight="1" x14ac:dyDescent="0.25">
      <c r="A120" s="106"/>
      <c r="B120" s="104"/>
      <c r="C120" s="122" t="s">
        <v>146</v>
      </c>
      <c r="D120" s="104"/>
      <c r="E120" s="104"/>
      <c r="F120" s="104"/>
      <c r="G120" s="104"/>
      <c r="H120" s="104"/>
      <c r="I120" s="104"/>
      <c r="K120" s="39"/>
      <c r="L120" s="123"/>
    </row>
    <row r="121" spans="1:19" s="37" customFormat="1" ht="51.75" hidden="1" customHeight="1" x14ac:dyDescent="0.25">
      <c r="A121" s="79" t="s">
        <v>126</v>
      </c>
      <c r="B121" s="103" t="s">
        <v>183</v>
      </c>
      <c r="C121" s="55" t="s">
        <v>182</v>
      </c>
      <c r="D121" s="59">
        <f>K121/100</f>
        <v>0</v>
      </c>
      <c r="E121" s="57">
        <f>E118*K121/100</f>
        <v>0</v>
      </c>
      <c r="F121" s="57">
        <f>F118*K121/100</f>
        <v>0</v>
      </c>
      <c r="G121" s="57"/>
      <c r="H121" s="57"/>
      <c r="I121" s="57">
        <f>SUM(E121:F121)</f>
        <v>0</v>
      </c>
      <c r="K121" s="56">
        <v>0</v>
      </c>
      <c r="L121" s="38"/>
    </row>
    <row r="122" spans="1:19" s="37" customFormat="1" ht="13.5" x14ac:dyDescent="0.25">
      <c r="A122" s="30"/>
      <c r="B122" s="30"/>
      <c r="C122" s="83" t="s">
        <v>181</v>
      </c>
      <c r="D122" s="82"/>
      <c r="E122" s="81">
        <f>E121</f>
        <v>0</v>
      </c>
      <c r="F122" s="81">
        <f>F121</f>
        <v>0</v>
      </c>
      <c r="G122" s="81">
        <f>G121</f>
        <v>0</v>
      </c>
      <c r="H122" s="81">
        <f>H121</f>
        <v>0</v>
      </c>
      <c r="I122" s="81">
        <f>I121</f>
        <v>0</v>
      </c>
      <c r="J122" s="50"/>
      <c r="K122" s="39"/>
      <c r="L122" s="38"/>
    </row>
    <row r="123" spans="1:19" s="37" customFormat="1" ht="20.100000000000001" customHeight="1" x14ac:dyDescent="0.25">
      <c r="A123" s="79" t="s">
        <v>126</v>
      </c>
      <c r="B123" s="30"/>
      <c r="C123" s="418" t="s">
        <v>319</v>
      </c>
      <c r="D123" s="418"/>
      <c r="E123" s="57">
        <f>E122*K123/100</f>
        <v>0</v>
      </c>
      <c r="F123" s="57">
        <f>F122*K123/100</f>
        <v>0</v>
      </c>
      <c r="G123" s="57"/>
      <c r="H123" s="57"/>
      <c r="I123" s="57">
        <f>SUM(E123:F123)</f>
        <v>0</v>
      </c>
      <c r="K123" s="56">
        <v>15</v>
      </c>
      <c r="L123" s="38"/>
    </row>
    <row r="124" spans="1:19" s="37" customFormat="1" ht="27" x14ac:dyDescent="0.25">
      <c r="A124" s="30"/>
      <c r="B124" s="30"/>
      <c r="C124" s="83" t="s">
        <v>179</v>
      </c>
      <c r="D124" s="82"/>
      <c r="E124" s="81">
        <f>SUM(E118,E122)</f>
        <v>17402.7</v>
      </c>
      <c r="F124" s="81">
        <f>SUM(F118,F122)</f>
        <v>1598.21</v>
      </c>
      <c r="G124" s="81">
        <f>SUM(G118,G122)</f>
        <v>585.72</v>
      </c>
      <c r="H124" s="81">
        <f>SUM(H118,H122)</f>
        <v>0</v>
      </c>
      <c r="I124" s="81">
        <f>SUM(E124:H124)</f>
        <v>19586.63</v>
      </c>
      <c r="J124" s="50" t="b">
        <f>SUM(E124:H124)=SUM(I118,I122)</f>
        <v>1</v>
      </c>
      <c r="K124" s="39"/>
      <c r="L124" s="38"/>
    </row>
    <row r="125" spans="1:19" s="37" customFormat="1" ht="20.100000000000001" customHeight="1" x14ac:dyDescent="0.25">
      <c r="A125" s="419" t="s">
        <v>178</v>
      </c>
      <c r="B125" s="420"/>
      <c r="C125" s="420"/>
      <c r="D125" s="420"/>
      <c r="E125" s="420"/>
      <c r="F125" s="420"/>
      <c r="G125" s="420"/>
      <c r="H125" s="420"/>
      <c r="I125" s="421"/>
      <c r="K125" s="39"/>
      <c r="L125" s="38"/>
    </row>
    <row r="126" spans="1:19" s="37" customFormat="1" ht="20.100000000000001" customHeight="1" x14ac:dyDescent="0.25">
      <c r="A126" s="106"/>
      <c r="B126" s="104"/>
      <c r="C126" s="122" t="s">
        <v>146</v>
      </c>
      <c r="D126" s="104"/>
      <c r="E126" s="104"/>
      <c r="F126" s="104"/>
      <c r="G126" s="104"/>
      <c r="H126" s="104"/>
      <c r="I126" s="104"/>
      <c r="K126" s="39"/>
      <c r="L126" s="38"/>
    </row>
    <row r="127" spans="1:19" s="40" customFormat="1" ht="57.75" hidden="1" customHeight="1" x14ac:dyDescent="0.25">
      <c r="A127" s="79" t="s">
        <v>126</v>
      </c>
      <c r="B127" s="103" t="s">
        <v>318</v>
      </c>
      <c r="C127" s="55" t="s">
        <v>176</v>
      </c>
      <c r="D127" s="59">
        <f>K127/100</f>
        <v>0</v>
      </c>
      <c r="E127" s="57">
        <f>E124*K127/100</f>
        <v>0</v>
      </c>
      <c r="F127" s="57">
        <f>F124*K127/100</f>
        <v>0</v>
      </c>
      <c r="G127" s="57"/>
      <c r="H127" s="57"/>
      <c r="I127" s="57">
        <f>SUM(E127:F127)</f>
        <v>0</v>
      </c>
      <c r="K127" s="56">
        <v>0</v>
      </c>
      <c r="L127" s="41"/>
    </row>
    <row r="128" spans="1:19" s="40" customFormat="1" ht="27" hidden="1" x14ac:dyDescent="0.2">
      <c r="A128" s="79" t="s">
        <v>126</v>
      </c>
      <c r="B128" s="120" t="s">
        <v>175</v>
      </c>
      <c r="C128" s="119" t="s">
        <v>174</v>
      </c>
      <c r="D128" s="118"/>
      <c r="E128" s="117"/>
      <c r="F128" s="117"/>
      <c r="G128" s="117"/>
      <c r="H128" s="117">
        <f>(E124+F124)*K128/100</f>
        <v>0</v>
      </c>
      <c r="I128" s="117">
        <f t="shared" ref="I128:I141" si="6">H128</f>
        <v>0</v>
      </c>
      <c r="J128" s="116"/>
      <c r="K128" s="115">
        <v>0</v>
      </c>
      <c r="L128" s="114">
        <v>2.5</v>
      </c>
    </row>
    <row r="129" spans="1:17" s="40" customFormat="1" ht="81" hidden="1" x14ac:dyDescent="0.25">
      <c r="A129" s="79" t="s">
        <v>126</v>
      </c>
      <c r="B129" s="109" t="s">
        <v>173</v>
      </c>
      <c r="C129" s="55" t="s">
        <v>172</v>
      </c>
      <c r="D129" s="54"/>
      <c r="E129" s="57"/>
      <c r="F129" s="57"/>
      <c r="G129" s="57"/>
      <c r="H129" s="93">
        <f>L129</f>
        <v>0</v>
      </c>
      <c r="I129" s="57">
        <f t="shared" si="6"/>
        <v>0</v>
      </c>
      <c r="K129" s="42"/>
      <c r="L129" s="92"/>
    </row>
    <row r="130" spans="1:17" s="40" customFormat="1" ht="94.5" hidden="1" x14ac:dyDescent="0.25">
      <c r="A130" s="79" t="s">
        <v>126</v>
      </c>
      <c r="B130" s="109" t="s">
        <v>171</v>
      </c>
      <c r="C130" s="55" t="s">
        <v>170</v>
      </c>
      <c r="D130" s="54"/>
      <c r="E130" s="57"/>
      <c r="F130" s="57"/>
      <c r="G130" s="57"/>
      <c r="H130" s="93">
        <f>L130</f>
        <v>0</v>
      </c>
      <c r="I130" s="57">
        <f t="shared" si="6"/>
        <v>0</v>
      </c>
      <c r="K130" s="42"/>
      <c r="L130" s="92"/>
    </row>
    <row r="131" spans="1:17" s="40" customFormat="1" ht="81" hidden="1" x14ac:dyDescent="0.25">
      <c r="A131" s="79" t="s">
        <v>126</v>
      </c>
      <c r="B131" s="109" t="s">
        <v>169</v>
      </c>
      <c r="C131" s="55" t="s">
        <v>168</v>
      </c>
      <c r="D131" s="54"/>
      <c r="E131" s="57"/>
      <c r="F131" s="57"/>
      <c r="G131" s="57"/>
      <c r="H131" s="93">
        <f>L131</f>
        <v>0</v>
      </c>
      <c r="I131" s="57">
        <f t="shared" si="6"/>
        <v>0</v>
      </c>
      <c r="K131" s="42"/>
      <c r="L131" s="92"/>
    </row>
    <row r="132" spans="1:17" s="40" customFormat="1" ht="81" hidden="1" x14ac:dyDescent="0.25">
      <c r="A132" s="79" t="s">
        <v>126</v>
      </c>
      <c r="B132" s="109" t="s">
        <v>167</v>
      </c>
      <c r="C132" s="55" t="s">
        <v>166</v>
      </c>
      <c r="D132" s="54"/>
      <c r="E132" s="57"/>
      <c r="F132" s="57"/>
      <c r="G132" s="57"/>
      <c r="H132" s="93">
        <f>L132</f>
        <v>0</v>
      </c>
      <c r="I132" s="57">
        <f t="shared" si="6"/>
        <v>0</v>
      </c>
      <c r="K132" s="42"/>
      <c r="L132" s="92"/>
    </row>
    <row r="133" spans="1:17" s="40" customFormat="1" ht="67.5" hidden="1" x14ac:dyDescent="0.2">
      <c r="A133" s="79" t="s">
        <v>126</v>
      </c>
      <c r="B133" s="55" t="s">
        <v>165</v>
      </c>
      <c r="C133" s="55" t="s">
        <v>164</v>
      </c>
      <c r="D133" s="59">
        <f>K133/100</f>
        <v>0</v>
      </c>
      <c r="E133" s="57"/>
      <c r="F133" s="57"/>
      <c r="G133" s="57"/>
      <c r="H133" s="57">
        <f>SUM(E124,F124)*K133/100</f>
        <v>0</v>
      </c>
      <c r="I133" s="57">
        <f t="shared" si="6"/>
        <v>0</v>
      </c>
      <c r="K133" s="56">
        <v>0</v>
      </c>
      <c r="L133" s="92"/>
    </row>
    <row r="134" spans="1:17" s="40" customFormat="1" ht="81" hidden="1" x14ac:dyDescent="0.25">
      <c r="A134" s="79" t="s">
        <v>126</v>
      </c>
      <c r="B134" s="109" t="s">
        <v>163</v>
      </c>
      <c r="C134" s="55" t="s">
        <v>162</v>
      </c>
      <c r="D134" s="59">
        <f>K134/100</f>
        <v>0</v>
      </c>
      <c r="E134" s="57"/>
      <c r="F134" s="57"/>
      <c r="G134" s="57"/>
      <c r="H134" s="57">
        <f>SUM(E124:F124)*K134/100</f>
        <v>0</v>
      </c>
      <c r="I134" s="57">
        <f t="shared" si="6"/>
        <v>0</v>
      </c>
      <c r="K134" s="113">
        <v>0</v>
      </c>
      <c r="L134" s="41"/>
    </row>
    <row r="135" spans="1:17" s="40" customFormat="1" ht="40.5" hidden="1" x14ac:dyDescent="0.25">
      <c r="A135" s="79" t="s">
        <v>126</v>
      </c>
      <c r="B135" s="109" t="s">
        <v>133</v>
      </c>
      <c r="C135" s="55" t="s">
        <v>132</v>
      </c>
      <c r="D135" s="112">
        <f>K135/100</f>
        <v>0</v>
      </c>
      <c r="E135" s="57"/>
      <c r="F135" s="57"/>
      <c r="G135" s="57"/>
      <c r="H135" s="111">
        <f>I124*D135</f>
        <v>0</v>
      </c>
      <c r="I135" s="57">
        <f t="shared" si="6"/>
        <v>0</v>
      </c>
      <c r="K135" s="56">
        <v>0</v>
      </c>
      <c r="L135" s="41"/>
    </row>
    <row r="136" spans="1:17" s="40" customFormat="1" ht="54" hidden="1" x14ac:dyDescent="0.25">
      <c r="A136" s="79" t="s">
        <v>126</v>
      </c>
      <c r="B136" s="109" t="s">
        <v>161</v>
      </c>
      <c r="C136" s="55" t="s">
        <v>160</v>
      </c>
      <c r="D136" s="59">
        <f>K136/100</f>
        <v>0</v>
      </c>
      <c r="E136" s="57"/>
      <c r="F136" s="57"/>
      <c r="G136" s="57"/>
      <c r="H136" s="57">
        <f>SUM(E124,F124)*K136/100</f>
        <v>0</v>
      </c>
      <c r="I136" s="57">
        <f t="shared" si="6"/>
        <v>0</v>
      </c>
      <c r="K136" s="56">
        <v>0</v>
      </c>
      <c r="L136" s="41"/>
    </row>
    <row r="137" spans="1:17" s="40" customFormat="1" ht="94.5" hidden="1" x14ac:dyDescent="0.25">
      <c r="A137" s="79" t="s">
        <v>126</v>
      </c>
      <c r="B137" s="109" t="s">
        <v>159</v>
      </c>
      <c r="C137" s="55" t="s">
        <v>158</v>
      </c>
      <c r="D137" s="54"/>
      <c r="E137" s="57"/>
      <c r="F137" s="57"/>
      <c r="G137" s="57"/>
      <c r="H137" s="93">
        <f>L137</f>
        <v>0</v>
      </c>
      <c r="I137" s="57">
        <f t="shared" si="6"/>
        <v>0</v>
      </c>
      <c r="K137" s="42"/>
      <c r="L137" s="92"/>
    </row>
    <row r="138" spans="1:17" s="40" customFormat="1" ht="81" hidden="1" x14ac:dyDescent="0.25">
      <c r="A138" s="79" t="s">
        <v>126</v>
      </c>
      <c r="B138" s="109" t="s">
        <v>157</v>
      </c>
      <c r="C138" s="55" t="s">
        <v>156</v>
      </c>
      <c r="D138" s="54"/>
      <c r="E138" s="57"/>
      <c r="F138" s="57"/>
      <c r="G138" s="57"/>
      <c r="H138" s="93">
        <f>L138</f>
        <v>0</v>
      </c>
      <c r="I138" s="57">
        <f t="shared" si="6"/>
        <v>0</v>
      </c>
      <c r="J138" s="110"/>
      <c r="K138" s="42"/>
      <c r="L138" s="92"/>
    </row>
    <row r="139" spans="1:17" s="40" customFormat="1" ht="54" hidden="1" x14ac:dyDescent="0.25">
      <c r="A139" s="79" t="s">
        <v>126</v>
      </c>
      <c r="B139" s="109" t="s">
        <v>155</v>
      </c>
      <c r="C139" s="55" t="s">
        <v>154</v>
      </c>
      <c r="D139" s="54"/>
      <c r="E139" s="57"/>
      <c r="F139" s="57"/>
      <c r="G139" s="57"/>
      <c r="H139" s="93">
        <f>L139</f>
        <v>0</v>
      </c>
      <c r="I139" s="57">
        <f t="shared" si="6"/>
        <v>0</v>
      </c>
      <c r="K139" s="42"/>
      <c r="L139" s="92"/>
    </row>
    <row r="140" spans="1:17" s="40" customFormat="1" ht="38.25" hidden="1" x14ac:dyDescent="0.25">
      <c r="A140" s="79" t="s">
        <v>126</v>
      </c>
      <c r="B140" s="78" t="s">
        <v>153</v>
      </c>
      <c r="C140" s="55" t="s">
        <v>152</v>
      </c>
      <c r="D140" s="54"/>
      <c r="E140" s="57"/>
      <c r="F140" s="57"/>
      <c r="G140" s="57"/>
      <c r="H140" s="93">
        <v>0</v>
      </c>
      <c r="I140" s="57">
        <f t="shared" si="6"/>
        <v>0</v>
      </c>
      <c r="K140" s="42"/>
      <c r="L140" s="92"/>
      <c r="P140" s="69"/>
    </row>
    <row r="141" spans="1:17" s="40" customFormat="1" ht="41.25" hidden="1" customHeight="1" x14ac:dyDescent="0.3">
      <c r="A141" s="79" t="s">
        <v>126</v>
      </c>
      <c r="B141" s="78" t="s">
        <v>125</v>
      </c>
      <c r="C141" s="55" t="s">
        <v>151</v>
      </c>
      <c r="D141" s="108">
        <f>K141/100</f>
        <v>0</v>
      </c>
      <c r="E141" s="57"/>
      <c r="F141" s="57"/>
      <c r="G141" s="57"/>
      <c r="H141" s="93">
        <f>(G118-G96-G97)*D141</f>
        <v>0</v>
      </c>
      <c r="I141" s="57">
        <f t="shared" si="6"/>
        <v>0</v>
      </c>
      <c r="K141" s="56">
        <v>0</v>
      </c>
      <c r="L141" s="92"/>
      <c r="M141" s="107" t="s">
        <v>150</v>
      </c>
      <c r="Q141" s="69"/>
    </row>
    <row r="142" spans="1:17" s="40" customFormat="1" ht="13.5" x14ac:dyDescent="0.25">
      <c r="A142" s="30"/>
      <c r="B142" s="30"/>
      <c r="C142" s="83" t="s">
        <v>149</v>
      </c>
      <c r="D142" s="82"/>
      <c r="E142" s="81">
        <f>SUM(E127:E141)</f>
        <v>0</v>
      </c>
      <c r="F142" s="81">
        <f>SUM(F127:F141)</f>
        <v>0</v>
      </c>
      <c r="G142" s="81">
        <f>SUM(G127:G141)</f>
        <v>0</v>
      </c>
      <c r="H142" s="81">
        <f>SUM(H128:H141)</f>
        <v>0</v>
      </c>
      <c r="I142" s="81">
        <f>SUM(I127:I141)</f>
        <v>0</v>
      </c>
      <c r="J142" s="50" t="b">
        <f>SUM(E142:H142)=SUM(I127:I141)</f>
        <v>1</v>
      </c>
      <c r="K142" s="42"/>
      <c r="L142" s="41"/>
      <c r="Q142" s="69"/>
    </row>
    <row r="143" spans="1:17" s="40" customFormat="1" ht="27" x14ac:dyDescent="0.25">
      <c r="A143" s="43"/>
      <c r="B143" s="43"/>
      <c r="C143" s="83" t="s">
        <v>148</v>
      </c>
      <c r="D143" s="82"/>
      <c r="E143" s="81">
        <f>SUM(E124,E142)</f>
        <v>17402.7</v>
      </c>
      <c r="F143" s="81">
        <f>SUM(F124,F142)</f>
        <v>1598.21</v>
      </c>
      <c r="G143" s="81">
        <f>SUM(G124,G142)</f>
        <v>585.72</v>
      </c>
      <c r="H143" s="81">
        <f>SUM(H124,H142)</f>
        <v>0</v>
      </c>
      <c r="I143" s="81">
        <f>SUM(I124,I142)</f>
        <v>19586.63</v>
      </c>
      <c r="J143" s="50" t="b">
        <f>SUM(E143:H143)=SUM(I124,I142)</f>
        <v>1</v>
      </c>
      <c r="K143" s="42"/>
      <c r="L143" s="41"/>
    </row>
    <row r="144" spans="1:17" s="40" customFormat="1" ht="20.100000000000001" customHeight="1" x14ac:dyDescent="0.25">
      <c r="A144" s="419" t="s">
        <v>147</v>
      </c>
      <c r="B144" s="420"/>
      <c r="C144" s="420"/>
      <c r="D144" s="420"/>
      <c r="E144" s="420"/>
      <c r="F144" s="420"/>
      <c r="G144" s="420"/>
      <c r="H144" s="420"/>
      <c r="I144" s="421"/>
      <c r="K144" s="42"/>
      <c r="L144" s="41"/>
    </row>
    <row r="145" spans="1:46" s="40" customFormat="1" ht="20.100000000000001" customHeight="1" x14ac:dyDescent="0.25">
      <c r="A145" s="106"/>
      <c r="B145" s="104"/>
      <c r="C145" s="105" t="s">
        <v>146</v>
      </c>
      <c r="D145" s="104"/>
      <c r="E145" s="104"/>
      <c r="F145" s="104"/>
      <c r="G145" s="104"/>
      <c r="H145" s="104"/>
      <c r="I145" s="104"/>
      <c r="K145" s="42"/>
      <c r="L145" s="41"/>
    </row>
    <row r="146" spans="1:46" s="40" customFormat="1" ht="42.75" hidden="1" customHeight="1" x14ac:dyDescent="0.25">
      <c r="A146" s="79" t="s">
        <v>126</v>
      </c>
      <c r="B146" s="103" t="s">
        <v>145</v>
      </c>
      <c r="C146" s="55" t="s">
        <v>144</v>
      </c>
      <c r="D146" s="59">
        <f>K146/100</f>
        <v>0</v>
      </c>
      <c r="E146" s="58"/>
      <c r="F146" s="58"/>
      <c r="G146" s="58"/>
      <c r="H146" s="57">
        <f>I143*K146/100</f>
        <v>0</v>
      </c>
      <c r="I146" s="57">
        <f>H146</f>
        <v>0</v>
      </c>
      <c r="K146" s="56">
        <v>0</v>
      </c>
      <c r="L146" s="76">
        <v>2.14</v>
      </c>
    </row>
    <row r="147" spans="1:46" s="40" customFormat="1" ht="40.5" hidden="1" customHeight="1" x14ac:dyDescent="0.25">
      <c r="A147" s="79" t="s">
        <v>126</v>
      </c>
      <c r="B147" s="55" t="s">
        <v>143</v>
      </c>
      <c r="C147" s="55" t="s">
        <v>142</v>
      </c>
      <c r="D147" s="59">
        <f>K147/100</f>
        <v>1.1000000000000001E-2</v>
      </c>
      <c r="E147" s="58"/>
      <c r="F147" s="58"/>
      <c r="G147" s="58"/>
      <c r="H147" s="57">
        <v>0</v>
      </c>
      <c r="I147" s="57">
        <f>H147</f>
        <v>0</v>
      </c>
      <c r="K147" s="56">
        <v>1.1000000000000001</v>
      </c>
      <c r="L147" s="41"/>
    </row>
    <row r="148" spans="1:46" s="40" customFormat="1" ht="13.5" x14ac:dyDescent="0.25">
      <c r="A148" s="43"/>
      <c r="B148" s="43"/>
      <c r="C148" s="83" t="s">
        <v>141</v>
      </c>
      <c r="D148" s="82"/>
      <c r="E148" s="81">
        <f>SUM(E147)</f>
        <v>0</v>
      </c>
      <c r="F148" s="81">
        <f>SUM(F147)</f>
        <v>0</v>
      </c>
      <c r="G148" s="81">
        <f>SUM(G147)</f>
        <v>0</v>
      </c>
      <c r="H148" s="81">
        <f>SUM(H146:H147)</f>
        <v>0</v>
      </c>
      <c r="I148" s="81">
        <f>SUM(I146:I147)</f>
        <v>0</v>
      </c>
      <c r="J148" s="50" t="b">
        <f>SUM(E148:H148)=SUM(I147)</f>
        <v>1</v>
      </c>
      <c r="K148" s="42"/>
      <c r="L148" s="41"/>
      <c r="P148" s="69"/>
    </row>
    <row r="149" spans="1:46" s="40" customFormat="1" ht="13.5" x14ac:dyDescent="0.25">
      <c r="A149" s="43"/>
      <c r="B149" s="43"/>
      <c r="C149" s="83" t="s">
        <v>140</v>
      </c>
      <c r="D149" s="82"/>
      <c r="E149" s="81">
        <f>SUM(E143,E148)</f>
        <v>17402.7</v>
      </c>
      <c r="F149" s="81">
        <f>SUM(F143,F148)</f>
        <v>1598.21</v>
      </c>
      <c r="G149" s="81">
        <f>SUM(G143,G148)</f>
        <v>585.72</v>
      </c>
      <c r="H149" s="81">
        <f>SUM(H143,H148)</f>
        <v>0</v>
      </c>
      <c r="I149" s="81">
        <f>SUM(I143,I148)</f>
        <v>19586.63</v>
      </c>
      <c r="K149" s="42"/>
      <c r="L149" s="181">
        <f>E149+F149</f>
        <v>19000.91</v>
      </c>
      <c r="O149" s="69"/>
      <c r="P149" s="69"/>
    </row>
    <row r="150" spans="1:46" s="40" customFormat="1" ht="20.100000000000001" customHeight="1" x14ac:dyDescent="0.25">
      <c r="A150" s="419" t="s">
        <v>139</v>
      </c>
      <c r="B150" s="420"/>
      <c r="C150" s="420"/>
      <c r="D150" s="420"/>
      <c r="E150" s="420"/>
      <c r="F150" s="420"/>
      <c r="G150" s="420"/>
      <c r="H150" s="420"/>
      <c r="I150" s="421"/>
      <c r="K150" s="42"/>
      <c r="L150" s="41"/>
      <c r="M150" s="96"/>
      <c r="N150" s="87"/>
      <c r="O150" s="94"/>
      <c r="P150" s="345"/>
    </row>
    <row r="151" spans="1:46" s="40" customFormat="1" ht="20.100000000000001" hidden="1" customHeight="1" x14ac:dyDescent="0.25">
      <c r="A151" s="106"/>
      <c r="B151" s="104"/>
      <c r="C151" s="191" t="s">
        <v>146</v>
      </c>
      <c r="D151" s="190"/>
      <c r="E151" s="104"/>
      <c r="F151" s="104"/>
      <c r="G151" s="104"/>
      <c r="H151" s="104"/>
      <c r="I151" s="104"/>
      <c r="K151" s="42"/>
      <c r="L151" s="41"/>
      <c r="M151" s="96"/>
      <c r="N151" s="87"/>
      <c r="O151" s="94"/>
      <c r="P151" s="87"/>
    </row>
    <row r="152" spans="1:46" s="40" customFormat="1" ht="20.25" hidden="1" customHeight="1" x14ac:dyDescent="0.25">
      <c r="A152" s="79" t="s">
        <v>126</v>
      </c>
      <c r="B152" s="78" t="s">
        <v>137</v>
      </c>
      <c r="C152" s="417" t="s">
        <v>317</v>
      </c>
      <c r="D152" s="417"/>
      <c r="E152" s="58"/>
      <c r="F152" s="58"/>
      <c r="G152" s="58"/>
      <c r="H152" s="93">
        <v>0</v>
      </c>
      <c r="I152" s="57">
        <f t="shared" ref="I152:I158" si="7">H152</f>
        <v>0</v>
      </c>
      <c r="K152" s="42"/>
      <c r="L152" s="92"/>
      <c r="M152" s="96"/>
      <c r="N152" s="95"/>
      <c r="O152" s="94"/>
      <c r="P152" s="87"/>
    </row>
    <row r="153" spans="1:46" s="40" customFormat="1" ht="30" hidden="1" customHeight="1" x14ac:dyDescent="0.25">
      <c r="A153" s="79"/>
      <c r="B153" s="78" t="s">
        <v>137</v>
      </c>
      <c r="C153" s="417" t="s">
        <v>316</v>
      </c>
      <c r="D153" s="417"/>
      <c r="E153" s="58"/>
      <c r="F153" s="58"/>
      <c r="G153" s="58"/>
      <c r="H153" s="93">
        <v>0</v>
      </c>
      <c r="I153" s="57">
        <f t="shared" si="7"/>
        <v>0</v>
      </c>
      <c r="K153" s="42"/>
      <c r="L153" s="92"/>
      <c r="M153" s="96"/>
      <c r="N153" s="95"/>
      <c r="O153" s="94"/>
      <c r="P153" s="87"/>
    </row>
    <row r="154" spans="1:46" s="40" customFormat="1" ht="30" hidden="1" customHeight="1" x14ac:dyDescent="0.25">
      <c r="A154" s="79"/>
      <c r="B154" s="78" t="s">
        <v>137</v>
      </c>
      <c r="C154" s="417" t="s">
        <v>315</v>
      </c>
      <c r="D154" s="417"/>
      <c r="E154" s="58"/>
      <c r="F154" s="58"/>
      <c r="G154" s="58"/>
      <c r="H154" s="93">
        <v>0</v>
      </c>
      <c r="I154" s="57">
        <f t="shared" si="7"/>
        <v>0</v>
      </c>
      <c r="K154" s="42"/>
      <c r="L154" s="92"/>
      <c r="M154" s="96"/>
      <c r="N154" s="95"/>
      <c r="O154" s="94"/>
      <c r="P154" s="87"/>
    </row>
    <row r="155" spans="1:46" s="40" customFormat="1" ht="24" hidden="1" customHeight="1" x14ac:dyDescent="0.25">
      <c r="A155" s="79" t="s">
        <v>126</v>
      </c>
      <c r="B155" s="78" t="s">
        <v>135</v>
      </c>
      <c r="C155" s="55" t="s">
        <v>134</v>
      </c>
      <c r="D155" s="59">
        <f>K155/100</f>
        <v>0</v>
      </c>
      <c r="E155" s="58"/>
      <c r="F155" s="58"/>
      <c r="G155" s="58"/>
      <c r="H155" s="57">
        <f>I143*K155/100</f>
        <v>0</v>
      </c>
      <c r="I155" s="57">
        <f t="shared" si="7"/>
        <v>0</v>
      </c>
      <c r="K155" s="56">
        <v>0</v>
      </c>
      <c r="L155" s="76">
        <v>0.2</v>
      </c>
      <c r="M155" s="102"/>
      <c r="N155" s="101"/>
      <c r="O155" s="100"/>
      <c r="P155" s="100"/>
      <c r="Q155" s="87"/>
      <c r="R155" s="87"/>
      <c r="S155" s="99"/>
      <c r="T155" s="99"/>
      <c r="U155" s="99"/>
      <c r="V155" s="99"/>
      <c r="W155" s="99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  <c r="AS155" s="98"/>
      <c r="AT155" s="98"/>
    </row>
    <row r="156" spans="1:46" s="40" customFormat="1" ht="38.25" hidden="1" x14ac:dyDescent="0.25">
      <c r="A156" s="79"/>
      <c r="B156" s="78" t="s">
        <v>133</v>
      </c>
      <c r="C156" s="55" t="s">
        <v>132</v>
      </c>
      <c r="D156" s="59">
        <f>K156/100</f>
        <v>0</v>
      </c>
      <c r="E156" s="58"/>
      <c r="F156" s="58"/>
      <c r="G156" s="58"/>
      <c r="H156" s="57">
        <f>I143*K156/100</f>
        <v>0</v>
      </c>
      <c r="I156" s="57">
        <f t="shared" si="7"/>
        <v>0</v>
      </c>
      <c r="K156" s="56">
        <v>0</v>
      </c>
      <c r="L156" s="97"/>
      <c r="M156" s="96"/>
      <c r="N156" s="95"/>
      <c r="O156" s="94"/>
      <c r="P156" s="87"/>
    </row>
    <row r="157" spans="1:46" s="40" customFormat="1" ht="53.25" hidden="1" customHeight="1" x14ac:dyDescent="0.25">
      <c r="A157" s="79" t="s">
        <v>126</v>
      </c>
      <c r="B157" s="78" t="s">
        <v>131</v>
      </c>
      <c r="C157" s="55" t="s">
        <v>130</v>
      </c>
      <c r="D157" s="54"/>
      <c r="E157" s="57"/>
      <c r="F157" s="57"/>
      <c r="G157" s="57"/>
      <c r="H157" s="93">
        <f>0/1.2/5.39</f>
        <v>0</v>
      </c>
      <c r="I157" s="57">
        <f t="shared" si="7"/>
        <v>0</v>
      </c>
      <c r="K157" s="42"/>
      <c r="L157" s="92"/>
      <c r="R157" s="69"/>
    </row>
    <row r="158" spans="1:46" s="40" customFormat="1" ht="48.75" customHeight="1" x14ac:dyDescent="0.3">
      <c r="A158" s="79" t="s">
        <v>126</v>
      </c>
      <c r="B158" s="78" t="s">
        <v>314</v>
      </c>
      <c r="C158" s="55" t="s">
        <v>313</v>
      </c>
      <c r="D158" s="59"/>
      <c r="E158" s="58"/>
      <c r="F158" s="58"/>
      <c r="G158" s="58"/>
      <c r="H158" s="57">
        <f>34.2</f>
        <v>34.200000000000003</v>
      </c>
      <c r="I158" s="57">
        <f t="shared" si="7"/>
        <v>34.200000000000003</v>
      </c>
      <c r="J158" s="91"/>
      <c r="K158" s="56">
        <v>33.75</v>
      </c>
      <c r="L158" s="41"/>
      <c r="M158" s="80"/>
      <c r="N158" s="80"/>
      <c r="O158" s="80"/>
      <c r="P158" s="80"/>
      <c r="Q158" s="89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</row>
    <row r="159" spans="1:46" s="40" customFormat="1" ht="16.5" customHeight="1" x14ac:dyDescent="0.3">
      <c r="A159" s="43"/>
      <c r="B159" s="78"/>
      <c r="C159" s="83" t="s">
        <v>128</v>
      </c>
      <c r="D159" s="82"/>
      <c r="E159" s="81">
        <f>SUM(E152:E158)</f>
        <v>0</v>
      </c>
      <c r="F159" s="81">
        <f>SUM(F152:F158)</f>
        <v>0</v>
      </c>
      <c r="G159" s="81">
        <f>SUM(G152:G158)</f>
        <v>0</v>
      </c>
      <c r="H159" s="81">
        <f>SUM(H152:H158)</f>
        <v>34.200000000000003</v>
      </c>
      <c r="I159" s="81">
        <f>SUM(E159:H159)</f>
        <v>34.200000000000003</v>
      </c>
      <c r="J159" s="50" t="b">
        <f>SUM(E159:H159)=SUM(I152:I158)</f>
        <v>1</v>
      </c>
      <c r="K159" s="42"/>
      <c r="L159" s="41"/>
      <c r="M159" s="80"/>
      <c r="N159" s="87"/>
      <c r="O159" s="88"/>
      <c r="P159" s="87"/>
      <c r="Q159" s="86"/>
      <c r="R159" s="85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</row>
    <row r="160" spans="1:46" s="40" customFormat="1" ht="27" x14ac:dyDescent="0.3">
      <c r="A160" s="43"/>
      <c r="C160" s="83" t="s">
        <v>312</v>
      </c>
      <c r="D160" s="82"/>
      <c r="E160" s="81">
        <f>SUM(E149,E159)</f>
        <v>17402.7</v>
      </c>
      <c r="F160" s="81">
        <f>SUM(F149,F159)</f>
        <v>1598.21</v>
      </c>
      <c r="G160" s="81">
        <f>SUM(G149,G159)</f>
        <v>585.72</v>
      </c>
      <c r="H160" s="81">
        <f>SUM(H149,H159)</f>
        <v>34.200000000000003</v>
      </c>
      <c r="I160" s="81">
        <f>SUM(E160:H160)</f>
        <v>19620.830000000002</v>
      </c>
      <c r="J160" s="50" t="b">
        <f>SUM(E160:H160)=SUM(I149,I159)</f>
        <v>1</v>
      </c>
      <c r="K160" s="42"/>
      <c r="L160" s="180"/>
      <c r="M160" s="80"/>
    </row>
    <row r="161" spans="1:14" s="40" customFormat="1" ht="49.5" customHeight="1" x14ac:dyDescent="0.2">
      <c r="A161" s="79" t="s">
        <v>126</v>
      </c>
      <c r="B161" s="78" t="s">
        <v>125</v>
      </c>
      <c r="C161" s="55" t="s">
        <v>311</v>
      </c>
      <c r="D161" s="59">
        <f>K161/100</f>
        <v>0.02</v>
      </c>
      <c r="E161" s="77">
        <f>E160*K161/100</f>
        <v>348.05400000000003</v>
      </c>
      <c r="F161" s="77">
        <f>F160*K161/100</f>
        <v>31.964200000000002</v>
      </c>
      <c r="G161" s="77">
        <f>G160*K161/100</f>
        <v>11.714400000000001</v>
      </c>
      <c r="H161" s="77">
        <f>H160*K161/100</f>
        <v>0.68400000000000005</v>
      </c>
      <c r="I161" s="77">
        <f>SUM(E161:H161)</f>
        <v>392.41660000000007</v>
      </c>
      <c r="K161" s="56">
        <v>2</v>
      </c>
      <c r="L161" s="180"/>
      <c r="M161" s="40" t="s">
        <v>310</v>
      </c>
    </row>
    <row r="162" spans="1:14" s="40" customFormat="1" ht="40.5" x14ac:dyDescent="0.25">
      <c r="A162" s="43"/>
      <c r="B162" s="43"/>
      <c r="C162" s="75" t="s">
        <v>309</v>
      </c>
      <c r="D162" s="74"/>
      <c r="E162" s="73">
        <f>SUM(E160:E161)</f>
        <v>17750.754000000001</v>
      </c>
      <c r="F162" s="73">
        <f>SUM(F160:F161)</f>
        <v>1630.1741999999999</v>
      </c>
      <c r="G162" s="73">
        <f>SUM(G160:G161)</f>
        <v>597.43439999999998</v>
      </c>
      <c r="H162" s="73">
        <f>SUM(H160:H161)</f>
        <v>34.884</v>
      </c>
      <c r="I162" s="73">
        <f>SUM(E162:H162)</f>
        <v>20013.246599999999</v>
      </c>
      <c r="J162" s="50" t="b">
        <f>SUM(E162:H162)=SUM(I160:I160)</f>
        <v>0</v>
      </c>
      <c r="K162" s="42"/>
      <c r="L162" s="179"/>
      <c r="M162" s="72"/>
      <c r="N162" s="72"/>
    </row>
    <row r="163" spans="1:14" s="40" customFormat="1" ht="13.5" x14ac:dyDescent="0.25">
      <c r="A163" s="43"/>
      <c r="B163" s="43"/>
      <c r="C163" s="178" t="s">
        <v>758</v>
      </c>
      <c r="D163" s="177"/>
      <c r="E163" s="176"/>
      <c r="F163" s="176"/>
      <c r="G163" s="176"/>
      <c r="H163" s="176"/>
      <c r="I163" s="176"/>
      <c r="J163" s="50"/>
      <c r="K163" s="42"/>
      <c r="L163" s="41"/>
    </row>
    <row r="164" spans="1:14" s="40" customFormat="1" ht="20.100000000000001" customHeight="1" x14ac:dyDescent="0.25">
      <c r="A164" s="43"/>
      <c r="B164" s="43"/>
      <c r="C164" s="417" t="s">
        <v>308</v>
      </c>
      <c r="D164" s="417"/>
      <c r="E164" s="53"/>
      <c r="F164" s="53"/>
      <c r="G164" s="53"/>
      <c r="H164" s="53"/>
      <c r="I164" s="53">
        <f>I123</f>
        <v>0</v>
      </c>
      <c r="J164" s="50"/>
      <c r="K164" s="42"/>
      <c r="L164" s="41"/>
    </row>
    <row r="165" spans="1:14" s="40" customFormat="1" ht="16.5" customHeight="1" thickBot="1" x14ac:dyDescent="0.3">
      <c r="A165" s="43"/>
      <c r="B165" s="43"/>
      <c r="C165" s="64" t="s">
        <v>307</v>
      </c>
      <c r="D165" s="59">
        <v>0.2</v>
      </c>
      <c r="E165" s="53">
        <f>E162*D165</f>
        <v>3550.1508000000003</v>
      </c>
      <c r="F165" s="53">
        <f>F162*D165</f>
        <v>326.03484000000003</v>
      </c>
      <c r="G165" s="53">
        <f>G162*D165</f>
        <v>119.48688</v>
      </c>
      <c r="H165" s="53">
        <f>(H162-H152-H153-H154-H158)*D165</f>
        <v>0.13679999999999951</v>
      </c>
      <c r="I165" s="53">
        <f>SUM(E165:H165)</f>
        <v>3995.8093200000008</v>
      </c>
      <c r="K165" s="56"/>
      <c r="L165" s="41"/>
    </row>
    <row r="166" spans="1:14" s="40" customFormat="1" ht="41.25" thickTop="1" x14ac:dyDescent="0.25">
      <c r="A166" s="43"/>
      <c r="B166" s="43"/>
      <c r="C166" s="63" t="s">
        <v>306</v>
      </c>
      <c r="D166" s="62"/>
      <c r="E166" s="61">
        <f>E162+E165</f>
        <v>21300.9048</v>
      </c>
      <c r="F166" s="61">
        <f>F162+F165</f>
        <v>1956.20904</v>
      </c>
      <c r="G166" s="61">
        <f>G162+G165</f>
        <v>716.92128000000002</v>
      </c>
      <c r="H166" s="61">
        <f>H162+H165</f>
        <v>35.020800000000001</v>
      </c>
      <c r="I166" s="61">
        <f>SUM(E166:H166)</f>
        <v>24009.055919999999</v>
      </c>
      <c r="K166" s="56"/>
      <c r="L166" s="41"/>
    </row>
    <row r="167" spans="1:14" s="40" customFormat="1" ht="13.5" x14ac:dyDescent="0.25">
      <c r="A167" s="43"/>
      <c r="B167" s="43"/>
      <c r="C167" s="60" t="str">
        <f>C163</f>
        <v xml:space="preserve">3 квартал 2021г </v>
      </c>
      <c r="D167" s="59"/>
      <c r="E167" s="58"/>
      <c r="F167" s="58"/>
      <c r="G167" s="58"/>
      <c r="H167" s="58"/>
      <c r="I167" s="57"/>
      <c r="K167" s="56"/>
      <c r="L167" s="41"/>
    </row>
    <row r="168" spans="1:14" s="40" customFormat="1" ht="20.100000000000001" customHeight="1" x14ac:dyDescent="0.25">
      <c r="A168" s="43"/>
      <c r="B168" s="43"/>
      <c r="C168" s="55" t="s">
        <v>106</v>
      </c>
      <c r="D168" s="54"/>
      <c r="E168" s="53"/>
      <c r="F168" s="53"/>
      <c r="G168" s="53"/>
      <c r="H168" s="53"/>
      <c r="I168" s="53">
        <f>I164+(I164*D165)</f>
        <v>0</v>
      </c>
      <c r="J168" s="50"/>
      <c r="K168" s="42"/>
      <c r="L168" s="41"/>
    </row>
    <row r="169" spans="1:14" s="40" customFormat="1" ht="13.5" x14ac:dyDescent="0.25">
      <c r="A169" s="423" t="s">
        <v>707</v>
      </c>
      <c r="B169" s="423"/>
      <c r="C169" s="45"/>
      <c r="D169" s="44"/>
      <c r="E169" s="43"/>
      <c r="F169" s="43"/>
      <c r="G169" s="43"/>
      <c r="H169" s="43"/>
      <c r="I169" s="43"/>
      <c r="K169" s="42"/>
      <c r="L169" s="41"/>
    </row>
    <row r="170" spans="1:14" s="40" customFormat="1" ht="13.5" x14ac:dyDescent="0.25">
      <c r="A170" s="423" t="s">
        <v>105</v>
      </c>
      <c r="B170" s="423"/>
      <c r="C170" s="424" t="s">
        <v>2093</v>
      </c>
      <c r="D170" s="424"/>
      <c r="E170" s="424"/>
      <c r="F170" s="424"/>
      <c r="G170" s="424"/>
      <c r="H170" s="424"/>
      <c r="I170" s="424"/>
      <c r="K170" s="42"/>
      <c r="L170" s="41"/>
    </row>
    <row r="171" spans="1:14" s="40" customFormat="1" ht="15.75" x14ac:dyDescent="0.25">
      <c r="A171" s="48"/>
      <c r="B171" s="48"/>
      <c r="C171" s="425" t="s">
        <v>102</v>
      </c>
      <c r="D171" s="425"/>
      <c r="E171" s="425"/>
      <c r="F171" s="425"/>
      <c r="G171" s="425"/>
      <c r="H171" s="425"/>
      <c r="I171" s="425"/>
      <c r="J171" s="47"/>
      <c r="K171" s="46"/>
      <c r="L171" s="41"/>
    </row>
    <row r="172" spans="1:14" s="40" customFormat="1" ht="13.5" x14ac:dyDescent="0.25">
      <c r="A172" s="423" t="s">
        <v>708</v>
      </c>
      <c r="B172" s="423"/>
      <c r="C172" s="45"/>
      <c r="D172" s="44"/>
      <c r="E172" s="43"/>
      <c r="F172" s="43"/>
      <c r="G172" s="43"/>
      <c r="H172" s="43"/>
      <c r="I172" s="43"/>
      <c r="K172" s="42"/>
      <c r="L172" s="41"/>
    </row>
    <row r="173" spans="1:14" s="40" customFormat="1" ht="13.5" x14ac:dyDescent="0.25">
      <c r="A173" s="423" t="s">
        <v>709</v>
      </c>
      <c r="B173" s="423"/>
      <c r="C173" s="424"/>
      <c r="D173" s="424"/>
      <c r="E173" s="424"/>
      <c r="F173" s="424"/>
      <c r="G173" s="424"/>
      <c r="H173" s="424"/>
      <c r="I173" s="424"/>
      <c r="K173" s="42"/>
      <c r="L173" s="41"/>
    </row>
    <row r="174" spans="1:14" s="40" customFormat="1" ht="15.75" x14ac:dyDescent="0.25">
      <c r="A174" s="48"/>
      <c r="B174" s="49"/>
      <c r="C174" s="425" t="s">
        <v>102</v>
      </c>
      <c r="D174" s="425"/>
      <c r="E174" s="425"/>
      <c r="F174" s="425"/>
      <c r="G174" s="425"/>
      <c r="H174" s="425"/>
      <c r="I174" s="425"/>
      <c r="J174" s="47"/>
      <c r="K174" s="46"/>
      <c r="L174" s="41"/>
    </row>
    <row r="175" spans="1:14" s="40" customFormat="1" ht="13.5" x14ac:dyDescent="0.25">
      <c r="A175" s="423"/>
      <c r="B175" s="423"/>
      <c r="C175" s="45"/>
      <c r="D175" s="44"/>
      <c r="E175" s="43"/>
      <c r="F175" s="43"/>
      <c r="G175" s="43"/>
      <c r="H175" s="43"/>
      <c r="I175" s="43"/>
      <c r="K175" s="42"/>
      <c r="L175" s="41"/>
    </row>
    <row r="176" spans="1:14" s="40" customFormat="1" ht="13.5" x14ac:dyDescent="0.25">
      <c r="A176" s="423" t="s">
        <v>11</v>
      </c>
      <c r="B176" s="423"/>
      <c r="C176" s="424"/>
      <c r="D176" s="424"/>
      <c r="E176" s="424"/>
      <c r="F176" s="424"/>
      <c r="G176" s="424"/>
      <c r="H176" s="424"/>
      <c r="I176" s="424"/>
      <c r="K176" s="42"/>
      <c r="L176" s="41"/>
    </row>
    <row r="177" spans="1:12" s="40" customFormat="1" ht="15.75" x14ac:dyDescent="0.25">
      <c r="A177" s="48"/>
      <c r="B177" s="48"/>
      <c r="C177" s="425" t="s">
        <v>102</v>
      </c>
      <c r="D177" s="425"/>
      <c r="E177" s="425"/>
      <c r="F177" s="425"/>
      <c r="G177" s="425"/>
      <c r="H177" s="425"/>
      <c r="I177" s="425"/>
      <c r="K177" s="42"/>
      <c r="L177" s="41"/>
    </row>
    <row r="178" spans="1:12" s="40" customFormat="1" ht="13.5" x14ac:dyDescent="0.25">
      <c r="A178" s="423" t="s">
        <v>104</v>
      </c>
      <c r="B178" s="423"/>
      <c r="C178" s="424"/>
      <c r="D178" s="424"/>
      <c r="E178" s="424"/>
      <c r="F178" s="424"/>
      <c r="G178" s="424"/>
      <c r="H178" s="424"/>
      <c r="I178" s="424"/>
      <c r="K178" s="42"/>
      <c r="L178" s="41"/>
    </row>
    <row r="179" spans="1:12" s="40" customFormat="1" ht="15.75" x14ac:dyDescent="0.25">
      <c r="A179" s="48"/>
      <c r="B179" s="48"/>
      <c r="C179" s="425" t="s">
        <v>102</v>
      </c>
      <c r="D179" s="425"/>
      <c r="E179" s="425"/>
      <c r="F179" s="425"/>
      <c r="G179" s="425"/>
      <c r="H179" s="425"/>
      <c r="I179" s="425"/>
      <c r="J179" s="47"/>
      <c r="K179" s="46"/>
      <c r="L179" s="41"/>
    </row>
    <row r="180" spans="1:12" s="40" customFormat="1" ht="13.5" x14ac:dyDescent="0.25">
      <c r="A180" s="423" t="s">
        <v>103</v>
      </c>
      <c r="B180" s="423"/>
      <c r="C180" s="424"/>
      <c r="D180" s="424"/>
      <c r="E180" s="424"/>
      <c r="F180" s="424"/>
      <c r="G180" s="424"/>
      <c r="H180" s="424"/>
      <c r="I180" s="424"/>
      <c r="K180" s="42"/>
      <c r="L180" s="41"/>
    </row>
    <row r="181" spans="1:12" s="40" customFormat="1" ht="15.75" x14ac:dyDescent="0.25">
      <c r="A181" s="43"/>
      <c r="B181" s="43"/>
      <c r="C181" s="425" t="s">
        <v>102</v>
      </c>
      <c r="D181" s="425"/>
      <c r="E181" s="425"/>
      <c r="F181" s="425"/>
      <c r="G181" s="425"/>
      <c r="H181" s="425"/>
      <c r="I181" s="425"/>
      <c r="J181" s="47"/>
      <c r="K181" s="46"/>
      <c r="L181" s="41"/>
    </row>
    <row r="182" spans="1:12" s="40" customFormat="1" ht="13.5" x14ac:dyDescent="0.25">
      <c r="A182" s="43"/>
      <c r="B182" s="43"/>
      <c r="C182" s="45"/>
      <c r="D182" s="44"/>
      <c r="E182" s="43"/>
      <c r="F182" s="43"/>
      <c r="G182" s="43"/>
      <c r="H182" s="43"/>
      <c r="I182" s="43"/>
      <c r="K182" s="42"/>
      <c r="L182" s="41"/>
    </row>
    <row r="183" spans="1:12" s="40" customFormat="1" ht="13.5" x14ac:dyDescent="0.25">
      <c r="A183" s="43"/>
      <c r="B183" s="43"/>
      <c r="C183" s="45"/>
      <c r="D183" s="44"/>
      <c r="E183" s="43"/>
      <c r="F183" s="43"/>
      <c r="G183" s="43"/>
      <c r="H183" s="43"/>
      <c r="I183" s="43"/>
      <c r="K183" s="42"/>
      <c r="L183" s="41"/>
    </row>
    <row r="184" spans="1:12" s="40" customFormat="1" ht="13.5" x14ac:dyDescent="0.25">
      <c r="A184" s="43"/>
      <c r="B184" s="43"/>
      <c r="C184" s="45"/>
      <c r="D184" s="44"/>
      <c r="E184" s="43"/>
      <c r="F184" s="43"/>
      <c r="G184" s="43"/>
      <c r="H184" s="43"/>
      <c r="I184" s="43"/>
      <c r="K184" s="42"/>
      <c r="L184" s="41"/>
    </row>
    <row r="185" spans="1:12" s="40" customFormat="1" ht="13.5" x14ac:dyDescent="0.25">
      <c r="A185" s="43"/>
      <c r="B185" s="43"/>
      <c r="C185" s="45"/>
      <c r="D185" s="44"/>
      <c r="E185" s="43"/>
      <c r="F185" s="43"/>
      <c r="G185" s="43"/>
      <c r="H185" s="43"/>
      <c r="I185" s="43"/>
      <c r="K185" s="42"/>
      <c r="L185" s="41"/>
    </row>
    <row r="186" spans="1:12" s="40" customFormat="1" ht="13.5" x14ac:dyDescent="0.25">
      <c r="A186" s="43"/>
      <c r="B186" s="43"/>
      <c r="C186" s="45"/>
      <c r="D186" s="44"/>
      <c r="E186" s="43"/>
      <c r="F186" s="43"/>
      <c r="G186" s="43"/>
      <c r="H186" s="43"/>
      <c r="I186" s="43"/>
      <c r="K186" s="42"/>
      <c r="L186" s="41"/>
    </row>
    <row r="187" spans="1:12" s="40" customFormat="1" ht="13.5" x14ac:dyDescent="0.25">
      <c r="A187" s="43"/>
      <c r="B187" s="43"/>
      <c r="C187" s="45"/>
      <c r="D187" s="44"/>
      <c r="E187" s="43"/>
      <c r="F187" s="43"/>
      <c r="G187" s="43"/>
      <c r="H187" s="43"/>
      <c r="I187" s="43"/>
      <c r="K187" s="42"/>
      <c r="L187" s="41"/>
    </row>
    <row r="188" spans="1:12" s="40" customFormat="1" ht="13.5" x14ac:dyDescent="0.25">
      <c r="A188" s="43"/>
      <c r="B188" s="43"/>
      <c r="C188" s="45"/>
      <c r="D188" s="44"/>
      <c r="E188" s="43"/>
      <c r="F188" s="43"/>
      <c r="G188" s="43"/>
      <c r="H188" s="43"/>
      <c r="I188" s="43"/>
      <c r="K188" s="42"/>
      <c r="L188" s="41"/>
    </row>
    <row r="189" spans="1:12" s="40" customFormat="1" ht="13.5" x14ac:dyDescent="0.25">
      <c r="A189" s="43"/>
      <c r="B189" s="43"/>
      <c r="C189" s="45"/>
      <c r="D189" s="44"/>
      <c r="E189" s="43"/>
      <c r="F189" s="43"/>
      <c r="G189" s="43"/>
      <c r="H189" s="43"/>
      <c r="I189" s="43"/>
      <c r="K189" s="42"/>
      <c r="L189" s="41"/>
    </row>
    <row r="190" spans="1:12" s="40" customFormat="1" ht="13.5" x14ac:dyDescent="0.25">
      <c r="A190" s="43"/>
      <c r="B190" s="43"/>
      <c r="C190" s="45"/>
      <c r="D190" s="44"/>
      <c r="E190" s="43"/>
      <c r="F190" s="43"/>
      <c r="G190" s="43"/>
      <c r="H190" s="43"/>
      <c r="I190" s="43"/>
      <c r="K190" s="42"/>
      <c r="L190" s="41"/>
    </row>
    <row r="191" spans="1:12" s="40" customFormat="1" ht="13.5" x14ac:dyDescent="0.25">
      <c r="A191" s="43"/>
      <c r="B191" s="43"/>
      <c r="C191" s="45"/>
      <c r="D191" s="44"/>
      <c r="E191" s="43"/>
      <c r="F191" s="43"/>
      <c r="G191" s="43"/>
      <c r="H191" s="43"/>
      <c r="I191" s="43"/>
      <c r="K191" s="42"/>
      <c r="L191" s="41"/>
    </row>
    <row r="192" spans="1:12" s="40" customFormat="1" ht="13.5" x14ac:dyDescent="0.25">
      <c r="A192" s="43"/>
      <c r="B192" s="43"/>
      <c r="C192" s="45"/>
      <c r="D192" s="44"/>
      <c r="E192" s="43"/>
      <c r="F192" s="43"/>
      <c r="G192" s="43"/>
      <c r="H192" s="43"/>
      <c r="I192" s="43"/>
      <c r="K192" s="42"/>
      <c r="L192" s="41"/>
    </row>
    <row r="193" spans="1:12" s="40" customFormat="1" ht="13.5" x14ac:dyDescent="0.25">
      <c r="A193" s="43"/>
      <c r="B193" s="43"/>
      <c r="C193" s="45"/>
      <c r="D193" s="44"/>
      <c r="E193" s="43"/>
      <c r="F193" s="43"/>
      <c r="G193" s="43"/>
      <c r="H193" s="43"/>
      <c r="I193" s="43"/>
      <c r="K193" s="42"/>
      <c r="L193" s="41"/>
    </row>
    <row r="194" spans="1:12" s="40" customFormat="1" ht="13.5" x14ac:dyDescent="0.25">
      <c r="A194" s="43"/>
      <c r="B194" s="43"/>
      <c r="C194" s="45"/>
      <c r="D194" s="44"/>
      <c r="E194" s="43"/>
      <c r="F194" s="43"/>
      <c r="G194" s="43"/>
      <c r="H194" s="43"/>
      <c r="I194" s="43"/>
      <c r="K194" s="42"/>
      <c r="L194" s="41"/>
    </row>
    <row r="195" spans="1:12" s="40" customFormat="1" ht="13.5" x14ac:dyDescent="0.25">
      <c r="A195" s="43"/>
      <c r="B195" s="43"/>
      <c r="C195" s="45"/>
      <c r="D195" s="44"/>
      <c r="E195" s="43"/>
      <c r="F195" s="43"/>
      <c r="G195" s="43"/>
      <c r="H195" s="43"/>
      <c r="I195" s="43"/>
      <c r="K195" s="42"/>
      <c r="L195" s="41"/>
    </row>
    <row r="196" spans="1:12" s="40" customFormat="1" ht="13.5" x14ac:dyDescent="0.25">
      <c r="A196" s="43"/>
      <c r="B196" s="43"/>
      <c r="C196" s="45"/>
      <c r="D196" s="44"/>
      <c r="E196" s="43"/>
      <c r="F196" s="43"/>
      <c r="G196" s="43"/>
      <c r="H196" s="43"/>
      <c r="I196" s="43"/>
      <c r="K196" s="42"/>
      <c r="L196" s="41"/>
    </row>
    <row r="197" spans="1:12" s="40" customFormat="1" ht="13.5" x14ac:dyDescent="0.25">
      <c r="A197" s="43"/>
      <c r="B197" s="43"/>
      <c r="C197" s="45"/>
      <c r="D197" s="44"/>
      <c r="E197" s="43"/>
      <c r="F197" s="43"/>
      <c r="G197" s="43"/>
      <c r="H197" s="43"/>
      <c r="I197" s="43"/>
      <c r="K197" s="42"/>
      <c r="L197" s="41"/>
    </row>
    <row r="198" spans="1:12" s="40" customFormat="1" ht="13.5" x14ac:dyDescent="0.25">
      <c r="A198" s="43"/>
      <c r="B198" s="43"/>
      <c r="C198" s="45"/>
      <c r="D198" s="44"/>
      <c r="E198" s="43"/>
      <c r="F198" s="43"/>
      <c r="G198" s="43"/>
      <c r="H198" s="43"/>
      <c r="I198" s="43"/>
      <c r="K198" s="42"/>
      <c r="L198" s="41"/>
    </row>
    <row r="199" spans="1:12" s="40" customFormat="1" ht="13.5" x14ac:dyDescent="0.25">
      <c r="A199" s="43"/>
      <c r="B199" s="43"/>
      <c r="C199" s="45"/>
      <c r="D199" s="44"/>
      <c r="E199" s="43"/>
      <c r="F199" s="43"/>
      <c r="G199" s="43"/>
      <c r="H199" s="43"/>
      <c r="I199" s="43"/>
      <c r="K199" s="42"/>
      <c r="L199" s="41"/>
    </row>
    <row r="200" spans="1:12" s="40" customFormat="1" ht="13.5" x14ac:dyDescent="0.25">
      <c r="A200" s="43"/>
      <c r="B200" s="43"/>
      <c r="C200" s="45"/>
      <c r="D200" s="44"/>
      <c r="E200" s="43"/>
      <c r="F200" s="43"/>
      <c r="G200" s="43"/>
      <c r="H200" s="43"/>
      <c r="I200" s="43"/>
      <c r="K200" s="42"/>
      <c r="L200" s="41"/>
    </row>
    <row r="201" spans="1:12" s="40" customFormat="1" ht="13.5" x14ac:dyDescent="0.25">
      <c r="A201" s="43"/>
      <c r="B201" s="43"/>
      <c r="C201" s="45"/>
      <c r="D201" s="44"/>
      <c r="E201" s="43"/>
      <c r="F201" s="43"/>
      <c r="G201" s="43"/>
      <c r="H201" s="43"/>
      <c r="I201" s="43"/>
      <c r="K201" s="42"/>
      <c r="L201" s="41"/>
    </row>
    <row r="202" spans="1:12" s="40" customFormat="1" ht="13.5" x14ac:dyDescent="0.25">
      <c r="A202" s="43"/>
      <c r="B202" s="43"/>
      <c r="C202" s="45"/>
      <c r="D202" s="44"/>
      <c r="E202" s="43"/>
      <c r="F202" s="43"/>
      <c r="G202" s="43"/>
      <c r="H202" s="43"/>
      <c r="I202" s="43"/>
      <c r="K202" s="42"/>
      <c r="L202" s="41"/>
    </row>
    <row r="203" spans="1:12" s="40" customFormat="1" ht="13.5" x14ac:dyDescent="0.25">
      <c r="A203" s="43"/>
      <c r="B203" s="43"/>
      <c r="C203" s="45"/>
      <c r="D203" s="44"/>
      <c r="E203" s="43"/>
      <c r="F203" s="43"/>
      <c r="G203" s="43"/>
      <c r="H203" s="43"/>
      <c r="I203" s="43"/>
      <c r="K203" s="42"/>
      <c r="L203" s="41"/>
    </row>
    <row r="204" spans="1:12" s="40" customFormat="1" ht="13.5" x14ac:dyDescent="0.25">
      <c r="A204" s="43"/>
      <c r="B204" s="43"/>
      <c r="C204" s="45"/>
      <c r="D204" s="44"/>
      <c r="E204" s="43"/>
      <c r="F204" s="43"/>
      <c r="G204" s="43"/>
      <c r="H204" s="43"/>
      <c r="I204" s="43"/>
      <c r="K204" s="42"/>
      <c r="L204" s="41"/>
    </row>
    <row r="205" spans="1:12" s="40" customFormat="1" ht="13.5" x14ac:dyDescent="0.25">
      <c r="A205" s="43"/>
      <c r="B205" s="43"/>
      <c r="C205" s="45"/>
      <c r="D205" s="44"/>
      <c r="E205" s="43"/>
      <c r="F205" s="43"/>
      <c r="G205" s="43"/>
      <c r="H205" s="43"/>
      <c r="I205" s="43"/>
      <c r="K205" s="42"/>
      <c r="L205" s="41"/>
    </row>
    <row r="206" spans="1:12" s="40" customFormat="1" ht="13.5" x14ac:dyDescent="0.25">
      <c r="A206" s="43"/>
      <c r="B206" s="43"/>
      <c r="C206" s="45"/>
      <c r="D206" s="44"/>
      <c r="E206" s="43"/>
      <c r="F206" s="43"/>
      <c r="G206" s="43"/>
      <c r="H206" s="43"/>
      <c r="I206" s="43"/>
      <c r="K206" s="42"/>
      <c r="L206" s="41"/>
    </row>
    <row r="207" spans="1:12" s="40" customFormat="1" ht="13.5" x14ac:dyDescent="0.25">
      <c r="A207" s="43"/>
      <c r="B207" s="43"/>
      <c r="C207" s="45"/>
      <c r="D207" s="44"/>
      <c r="E207" s="43"/>
      <c r="F207" s="43"/>
      <c r="G207" s="43"/>
      <c r="H207" s="43"/>
      <c r="I207" s="43"/>
      <c r="K207" s="42"/>
      <c r="L207" s="41"/>
    </row>
    <row r="208" spans="1:12" s="40" customFormat="1" ht="13.5" x14ac:dyDescent="0.25">
      <c r="A208" s="43"/>
      <c r="B208" s="43"/>
      <c r="C208" s="45"/>
      <c r="D208" s="44"/>
      <c r="E208" s="43"/>
      <c r="F208" s="43"/>
      <c r="G208" s="43"/>
      <c r="H208" s="43"/>
      <c r="I208" s="43"/>
      <c r="K208" s="42"/>
      <c r="L208" s="41"/>
    </row>
    <row r="209" spans="1:12" s="40" customFormat="1" ht="13.5" x14ac:dyDescent="0.25">
      <c r="A209" s="43"/>
      <c r="B209" s="43"/>
      <c r="C209" s="45"/>
      <c r="D209" s="44"/>
      <c r="E209" s="43"/>
      <c r="F209" s="43"/>
      <c r="G209" s="43"/>
      <c r="H209" s="43"/>
      <c r="I209" s="43"/>
      <c r="K209" s="42"/>
      <c r="L209" s="41"/>
    </row>
    <row r="210" spans="1:12" s="40" customFormat="1" ht="13.5" x14ac:dyDescent="0.25">
      <c r="A210" s="43"/>
      <c r="B210" s="43"/>
      <c r="C210" s="45"/>
      <c r="D210" s="44"/>
      <c r="E210" s="43"/>
      <c r="F210" s="43"/>
      <c r="G210" s="43"/>
      <c r="H210" s="43"/>
      <c r="I210" s="43"/>
      <c r="K210" s="42"/>
      <c r="L210" s="41"/>
    </row>
    <row r="211" spans="1:12" s="40" customFormat="1" ht="13.5" x14ac:dyDescent="0.25">
      <c r="A211" s="43"/>
      <c r="B211" s="43"/>
      <c r="C211" s="45"/>
      <c r="D211" s="44"/>
      <c r="E211" s="43"/>
      <c r="F211" s="43"/>
      <c r="G211" s="43"/>
      <c r="H211" s="43"/>
      <c r="I211" s="43"/>
      <c r="K211" s="42"/>
      <c r="L211" s="41"/>
    </row>
    <row r="212" spans="1:12" s="40" customFormat="1" ht="13.5" x14ac:dyDescent="0.25">
      <c r="A212" s="43"/>
      <c r="B212" s="43"/>
      <c r="C212" s="45"/>
      <c r="D212" s="44"/>
      <c r="E212" s="43"/>
      <c r="F212" s="43"/>
      <c r="G212" s="43"/>
      <c r="H212" s="43"/>
      <c r="I212" s="43"/>
      <c r="K212" s="42"/>
      <c r="L212" s="41"/>
    </row>
    <row r="213" spans="1:12" s="40" customFormat="1" ht="13.5" x14ac:dyDescent="0.25">
      <c r="A213" s="43"/>
      <c r="B213" s="43"/>
      <c r="C213" s="45"/>
      <c r="D213" s="44"/>
      <c r="E213" s="43"/>
      <c r="F213" s="43"/>
      <c r="G213" s="43"/>
      <c r="H213" s="43"/>
      <c r="I213" s="43"/>
      <c r="K213" s="42"/>
      <c r="L213" s="41"/>
    </row>
    <row r="214" spans="1:12" s="40" customFormat="1" ht="13.5" x14ac:dyDescent="0.25">
      <c r="A214" s="43"/>
      <c r="B214" s="43"/>
      <c r="C214" s="45"/>
      <c r="D214" s="44"/>
      <c r="E214" s="43"/>
      <c r="F214" s="43"/>
      <c r="G214" s="43"/>
      <c r="H214" s="43"/>
      <c r="I214" s="43"/>
      <c r="K214" s="42"/>
      <c r="L214" s="41"/>
    </row>
    <row r="215" spans="1:12" s="37" customFormat="1" ht="13.5" x14ac:dyDescent="0.25">
      <c r="A215" s="30"/>
      <c r="B215" s="30"/>
      <c r="C215" s="28"/>
      <c r="D215" s="36"/>
      <c r="E215" s="30"/>
      <c r="F215" s="30"/>
      <c r="G215" s="30"/>
      <c r="H215" s="30"/>
      <c r="I215" s="30"/>
      <c r="K215" s="39"/>
      <c r="L215" s="38"/>
    </row>
    <row r="216" spans="1:12" s="37" customFormat="1" ht="13.5" x14ac:dyDescent="0.25">
      <c r="A216" s="30"/>
      <c r="B216" s="30"/>
      <c r="C216" s="28"/>
      <c r="D216" s="36"/>
      <c r="E216" s="30"/>
      <c r="F216" s="30"/>
      <c r="G216" s="30"/>
      <c r="H216" s="30"/>
      <c r="I216" s="30"/>
      <c r="K216" s="39"/>
      <c r="L216" s="38"/>
    </row>
    <row r="217" spans="1:12" s="37" customFormat="1" ht="13.5" x14ac:dyDescent="0.25">
      <c r="A217" s="30"/>
      <c r="B217" s="30"/>
      <c r="C217" s="28"/>
      <c r="D217" s="36"/>
      <c r="E217" s="30"/>
      <c r="F217" s="30"/>
      <c r="G217" s="30"/>
      <c r="H217" s="30"/>
      <c r="I217" s="30"/>
      <c r="K217" s="39"/>
      <c r="L217" s="38"/>
    </row>
    <row r="218" spans="1:12" s="37" customFormat="1" ht="13.5" x14ac:dyDescent="0.25">
      <c r="A218" s="30"/>
      <c r="B218" s="30"/>
      <c r="C218" s="28"/>
      <c r="D218" s="36"/>
      <c r="E218" s="30"/>
      <c r="F218" s="30"/>
      <c r="G218" s="30"/>
      <c r="H218" s="30"/>
      <c r="I218" s="30"/>
      <c r="K218" s="39"/>
      <c r="L218" s="38"/>
    </row>
    <row r="219" spans="1:12" s="37" customFormat="1" ht="13.5" x14ac:dyDescent="0.25">
      <c r="A219" s="30"/>
      <c r="B219" s="30"/>
      <c r="C219" s="28"/>
      <c r="D219" s="36"/>
      <c r="E219" s="30"/>
      <c r="F219" s="30"/>
      <c r="G219" s="30"/>
      <c r="H219" s="30"/>
      <c r="I219" s="30"/>
      <c r="K219" s="39"/>
      <c r="L219" s="38"/>
    </row>
    <row r="220" spans="1:12" s="37" customFormat="1" ht="13.5" x14ac:dyDescent="0.25">
      <c r="A220" s="30"/>
      <c r="B220" s="30"/>
      <c r="C220" s="28"/>
      <c r="D220" s="36"/>
      <c r="E220" s="30"/>
      <c r="F220" s="30"/>
      <c r="G220" s="30"/>
      <c r="H220" s="30"/>
      <c r="I220" s="30"/>
      <c r="K220" s="39"/>
      <c r="L220" s="38"/>
    </row>
    <row r="221" spans="1:12" s="37" customFormat="1" ht="13.5" x14ac:dyDescent="0.25">
      <c r="A221" s="30"/>
      <c r="B221" s="30"/>
      <c r="C221" s="28"/>
      <c r="D221" s="36"/>
      <c r="E221" s="30"/>
      <c r="F221" s="30"/>
      <c r="G221" s="30"/>
      <c r="H221" s="30"/>
      <c r="I221" s="30"/>
      <c r="K221" s="39"/>
      <c r="L221" s="38"/>
    </row>
    <row r="222" spans="1:12" s="37" customFormat="1" ht="13.5" x14ac:dyDescent="0.25">
      <c r="A222" s="30"/>
      <c r="B222" s="30"/>
      <c r="C222" s="28"/>
      <c r="D222" s="36"/>
      <c r="E222" s="30"/>
      <c r="F222" s="30"/>
      <c r="G222" s="30"/>
      <c r="H222" s="30"/>
      <c r="I222" s="30"/>
      <c r="K222" s="39"/>
      <c r="L222" s="38"/>
    </row>
    <row r="223" spans="1:12" s="37" customFormat="1" ht="13.5" x14ac:dyDescent="0.25">
      <c r="A223" s="30"/>
      <c r="B223" s="30"/>
      <c r="C223" s="28"/>
      <c r="D223" s="36"/>
      <c r="E223" s="30"/>
      <c r="F223" s="30"/>
      <c r="G223" s="30"/>
      <c r="H223" s="30"/>
      <c r="I223" s="30"/>
      <c r="K223" s="39"/>
      <c r="L223" s="38"/>
    </row>
    <row r="224" spans="1:12" s="37" customFormat="1" ht="13.5" x14ac:dyDescent="0.25">
      <c r="A224" s="30"/>
      <c r="B224" s="30"/>
      <c r="C224" s="28"/>
      <c r="D224" s="36"/>
      <c r="E224" s="30"/>
      <c r="F224" s="30"/>
      <c r="G224" s="30"/>
      <c r="H224" s="30"/>
      <c r="I224" s="30"/>
      <c r="K224" s="39"/>
      <c r="L224" s="38"/>
    </row>
    <row r="225" spans="1:12" s="37" customFormat="1" ht="13.5" x14ac:dyDescent="0.25">
      <c r="A225" s="30"/>
      <c r="B225" s="30"/>
      <c r="C225" s="28"/>
      <c r="D225" s="36"/>
      <c r="E225" s="30"/>
      <c r="F225" s="30"/>
      <c r="G225" s="30"/>
      <c r="H225" s="30"/>
      <c r="I225" s="30"/>
      <c r="K225" s="39"/>
      <c r="L225" s="38"/>
    </row>
    <row r="226" spans="1:12" s="37" customFormat="1" ht="13.5" x14ac:dyDescent="0.25">
      <c r="A226" s="30"/>
      <c r="B226" s="30"/>
      <c r="C226" s="28"/>
      <c r="D226" s="36"/>
      <c r="E226" s="30"/>
      <c r="F226" s="30"/>
      <c r="G226" s="30"/>
      <c r="H226" s="30"/>
      <c r="I226" s="30"/>
      <c r="K226" s="39"/>
      <c r="L226" s="38"/>
    </row>
    <row r="227" spans="1:12" s="37" customFormat="1" ht="13.5" x14ac:dyDescent="0.25">
      <c r="A227" s="30"/>
      <c r="B227" s="30"/>
      <c r="C227" s="28"/>
      <c r="D227" s="36"/>
      <c r="E227" s="30"/>
      <c r="F227" s="30"/>
      <c r="G227" s="30"/>
      <c r="H227" s="30"/>
      <c r="I227" s="30"/>
      <c r="K227" s="39"/>
      <c r="L227" s="38"/>
    </row>
    <row r="228" spans="1:12" s="37" customFormat="1" ht="13.5" x14ac:dyDescent="0.25">
      <c r="A228" s="30"/>
      <c r="B228" s="30"/>
      <c r="C228" s="28"/>
      <c r="D228" s="36"/>
      <c r="E228" s="30"/>
      <c r="F228" s="30"/>
      <c r="G228" s="30"/>
      <c r="H228" s="30"/>
      <c r="I228" s="30"/>
      <c r="K228" s="39"/>
      <c r="L228" s="38"/>
    </row>
    <row r="229" spans="1:12" s="37" customFormat="1" ht="13.5" x14ac:dyDescent="0.25">
      <c r="A229" s="30"/>
      <c r="B229" s="30"/>
      <c r="C229" s="28"/>
      <c r="D229" s="36"/>
      <c r="E229" s="30"/>
      <c r="F229" s="30"/>
      <c r="G229" s="30"/>
      <c r="H229" s="30"/>
      <c r="I229" s="30"/>
      <c r="K229" s="39"/>
      <c r="L229" s="38"/>
    </row>
    <row r="230" spans="1:12" s="37" customFormat="1" ht="13.5" x14ac:dyDescent="0.25">
      <c r="A230" s="30"/>
      <c r="B230" s="30"/>
      <c r="C230" s="28"/>
      <c r="D230" s="36"/>
      <c r="E230" s="30"/>
      <c r="F230" s="30"/>
      <c r="G230" s="30"/>
      <c r="H230" s="30"/>
      <c r="I230" s="30"/>
      <c r="K230" s="39"/>
      <c r="L230" s="38"/>
    </row>
    <row r="231" spans="1:12" s="37" customFormat="1" ht="13.5" x14ac:dyDescent="0.25">
      <c r="A231" s="30"/>
      <c r="B231" s="30"/>
      <c r="C231" s="28"/>
      <c r="D231" s="36"/>
      <c r="E231" s="30"/>
      <c r="F231" s="30"/>
      <c r="G231" s="30"/>
      <c r="H231" s="30"/>
      <c r="I231" s="30"/>
      <c r="K231" s="39"/>
      <c r="L231" s="38"/>
    </row>
    <row r="232" spans="1:12" s="37" customFormat="1" ht="13.5" x14ac:dyDescent="0.25">
      <c r="A232" s="30"/>
      <c r="B232" s="30"/>
      <c r="C232" s="28"/>
      <c r="D232" s="36"/>
      <c r="E232" s="30"/>
      <c r="F232" s="30"/>
      <c r="G232" s="30"/>
      <c r="H232" s="30"/>
      <c r="I232" s="30"/>
      <c r="K232" s="39"/>
      <c r="L232" s="38"/>
    </row>
    <row r="233" spans="1:12" s="37" customFormat="1" ht="13.5" x14ac:dyDescent="0.25">
      <c r="A233" s="30"/>
      <c r="B233" s="30"/>
      <c r="C233" s="28"/>
      <c r="D233" s="36"/>
      <c r="E233" s="30"/>
      <c r="F233" s="30"/>
      <c r="G233" s="30"/>
      <c r="H233" s="30"/>
      <c r="I233" s="30"/>
      <c r="K233" s="39"/>
      <c r="L233" s="38"/>
    </row>
    <row r="234" spans="1:12" s="37" customFormat="1" ht="13.5" x14ac:dyDescent="0.25">
      <c r="A234" s="30"/>
      <c r="B234" s="30"/>
      <c r="C234" s="28"/>
      <c r="D234" s="36"/>
      <c r="E234" s="30"/>
      <c r="F234" s="30"/>
      <c r="G234" s="30"/>
      <c r="H234" s="30"/>
      <c r="I234" s="30"/>
      <c r="K234" s="39"/>
      <c r="L234" s="38"/>
    </row>
    <row r="235" spans="1:12" s="37" customFormat="1" ht="13.5" x14ac:dyDescent="0.25">
      <c r="A235" s="30"/>
      <c r="B235" s="30"/>
      <c r="C235" s="28"/>
      <c r="D235" s="36"/>
      <c r="E235" s="30"/>
      <c r="F235" s="30"/>
      <c r="G235" s="30"/>
      <c r="H235" s="30"/>
      <c r="I235" s="30"/>
      <c r="K235" s="39"/>
      <c r="L235" s="38"/>
    </row>
    <row r="236" spans="1:12" s="37" customFormat="1" ht="13.5" x14ac:dyDescent="0.25">
      <c r="A236" s="30"/>
      <c r="B236" s="30"/>
      <c r="C236" s="28"/>
      <c r="D236" s="36"/>
      <c r="E236" s="30"/>
      <c r="F236" s="30"/>
      <c r="G236" s="30"/>
      <c r="H236" s="30"/>
      <c r="I236" s="30"/>
      <c r="K236" s="39"/>
      <c r="L236" s="38"/>
    </row>
    <row r="237" spans="1:12" s="37" customFormat="1" ht="13.5" x14ac:dyDescent="0.25">
      <c r="A237" s="30"/>
      <c r="B237" s="30"/>
      <c r="C237" s="28"/>
      <c r="D237" s="36"/>
      <c r="E237" s="30"/>
      <c r="F237" s="30"/>
      <c r="G237" s="30"/>
      <c r="H237" s="30"/>
      <c r="I237" s="30"/>
      <c r="K237" s="39"/>
      <c r="L237" s="38"/>
    </row>
    <row r="238" spans="1:12" s="37" customFormat="1" ht="13.5" x14ac:dyDescent="0.25">
      <c r="A238" s="30"/>
      <c r="B238" s="30"/>
      <c r="C238" s="28"/>
      <c r="D238" s="36"/>
      <c r="E238" s="30"/>
      <c r="F238" s="30"/>
      <c r="G238" s="30"/>
      <c r="H238" s="30"/>
      <c r="I238" s="30"/>
      <c r="K238" s="39"/>
      <c r="L238" s="38"/>
    </row>
    <row r="239" spans="1:12" s="37" customFormat="1" ht="13.5" x14ac:dyDescent="0.25">
      <c r="A239" s="30"/>
      <c r="B239" s="30"/>
      <c r="C239" s="28"/>
      <c r="D239" s="36"/>
      <c r="E239" s="30"/>
      <c r="F239" s="30"/>
      <c r="G239" s="30"/>
      <c r="H239" s="30"/>
      <c r="I239" s="30"/>
      <c r="K239" s="39"/>
      <c r="L239" s="38"/>
    </row>
    <row r="240" spans="1:12" s="37" customFormat="1" ht="13.5" x14ac:dyDescent="0.25">
      <c r="A240" s="30"/>
      <c r="B240" s="30"/>
      <c r="C240" s="28"/>
      <c r="D240" s="36"/>
      <c r="E240" s="30"/>
      <c r="F240" s="30"/>
      <c r="G240" s="30"/>
      <c r="H240" s="30"/>
      <c r="I240" s="30"/>
      <c r="K240" s="39"/>
      <c r="L240" s="38"/>
    </row>
    <row r="241" spans="1:12" s="37" customFormat="1" ht="13.5" x14ac:dyDescent="0.25">
      <c r="A241" s="30"/>
      <c r="B241" s="30"/>
      <c r="C241" s="28"/>
      <c r="D241" s="36"/>
      <c r="E241" s="30"/>
      <c r="F241" s="30"/>
      <c r="G241" s="30"/>
      <c r="H241" s="30"/>
      <c r="I241" s="30"/>
      <c r="K241" s="39"/>
      <c r="L241" s="38"/>
    </row>
    <row r="242" spans="1:12" s="37" customFormat="1" ht="13.5" x14ac:dyDescent="0.25">
      <c r="A242" s="30"/>
      <c r="B242" s="30"/>
      <c r="C242" s="28"/>
      <c r="D242" s="36"/>
      <c r="E242" s="30"/>
      <c r="F242" s="30"/>
      <c r="G242" s="30"/>
      <c r="H242" s="30"/>
      <c r="I242" s="30"/>
      <c r="K242" s="39"/>
      <c r="L242" s="38"/>
    </row>
    <row r="243" spans="1:12" s="37" customFormat="1" ht="13.5" x14ac:dyDescent="0.25">
      <c r="A243" s="30"/>
      <c r="B243" s="30"/>
      <c r="C243" s="28"/>
      <c r="D243" s="36"/>
      <c r="E243" s="30"/>
      <c r="F243" s="30"/>
      <c r="G243" s="30"/>
      <c r="H243" s="30"/>
      <c r="I243" s="30"/>
      <c r="K243" s="39"/>
      <c r="L243" s="38"/>
    </row>
    <row r="244" spans="1:12" s="37" customFormat="1" ht="13.5" x14ac:dyDescent="0.25">
      <c r="A244" s="30"/>
      <c r="B244" s="30"/>
      <c r="C244" s="28"/>
      <c r="D244" s="36"/>
      <c r="E244" s="30"/>
      <c r="F244" s="30"/>
      <c r="G244" s="30"/>
      <c r="H244" s="30"/>
      <c r="I244" s="30"/>
      <c r="K244" s="39"/>
      <c r="L244" s="38"/>
    </row>
    <row r="245" spans="1:12" s="37" customFormat="1" ht="13.5" x14ac:dyDescent="0.25">
      <c r="A245" s="30"/>
      <c r="B245" s="30"/>
      <c r="C245" s="28"/>
      <c r="D245" s="36"/>
      <c r="E245" s="30"/>
      <c r="F245" s="30"/>
      <c r="G245" s="30"/>
      <c r="H245" s="30"/>
      <c r="I245" s="30"/>
      <c r="K245" s="39"/>
      <c r="L245" s="38"/>
    </row>
    <row r="246" spans="1:12" s="37" customFormat="1" ht="13.5" x14ac:dyDescent="0.25">
      <c r="A246" s="30"/>
      <c r="B246" s="30"/>
      <c r="C246" s="28"/>
      <c r="D246" s="36"/>
      <c r="E246" s="30"/>
      <c r="F246" s="30"/>
      <c r="G246" s="30"/>
      <c r="H246" s="30"/>
      <c r="I246" s="30"/>
      <c r="K246" s="39"/>
      <c r="L246" s="38"/>
    </row>
    <row r="247" spans="1:12" s="37" customFormat="1" ht="13.5" x14ac:dyDescent="0.25">
      <c r="A247" s="30"/>
      <c r="B247" s="30"/>
      <c r="C247" s="28"/>
      <c r="D247" s="36"/>
      <c r="E247" s="30"/>
      <c r="F247" s="30"/>
      <c r="G247" s="30"/>
      <c r="H247" s="30"/>
      <c r="I247" s="30"/>
      <c r="K247" s="39"/>
      <c r="L247" s="38"/>
    </row>
    <row r="248" spans="1:12" s="37" customFormat="1" ht="13.5" x14ac:dyDescent="0.25">
      <c r="A248" s="30"/>
      <c r="B248" s="30"/>
      <c r="C248" s="28"/>
      <c r="D248" s="36"/>
      <c r="E248" s="30"/>
      <c r="F248" s="30"/>
      <c r="G248" s="30"/>
      <c r="H248" s="30"/>
      <c r="I248" s="30"/>
      <c r="K248" s="39"/>
      <c r="L248" s="38"/>
    </row>
    <row r="249" spans="1:12" s="37" customFormat="1" ht="13.5" x14ac:dyDescent="0.25">
      <c r="A249" s="30"/>
      <c r="B249" s="30"/>
      <c r="C249" s="28"/>
      <c r="D249" s="36"/>
      <c r="E249" s="30"/>
      <c r="F249" s="30"/>
      <c r="G249" s="30"/>
      <c r="H249" s="30"/>
      <c r="I249" s="30"/>
      <c r="K249" s="39"/>
      <c r="L249" s="38"/>
    </row>
    <row r="250" spans="1:12" s="37" customFormat="1" ht="13.5" x14ac:dyDescent="0.25">
      <c r="A250" s="30"/>
      <c r="B250" s="30"/>
      <c r="C250" s="28"/>
      <c r="D250" s="36"/>
      <c r="E250" s="30"/>
      <c r="F250" s="30"/>
      <c r="G250" s="30"/>
      <c r="H250" s="30"/>
      <c r="I250" s="30"/>
      <c r="K250" s="39"/>
      <c r="L250" s="38"/>
    </row>
    <row r="251" spans="1:12" s="37" customFormat="1" ht="13.5" x14ac:dyDescent="0.25">
      <c r="A251" s="30"/>
      <c r="B251" s="30"/>
      <c r="C251" s="28"/>
      <c r="D251" s="36"/>
      <c r="E251" s="30"/>
      <c r="F251" s="30"/>
      <c r="G251" s="30"/>
      <c r="H251" s="30"/>
      <c r="I251" s="30"/>
      <c r="K251" s="39"/>
      <c r="L251" s="38"/>
    </row>
    <row r="252" spans="1:12" s="37" customFormat="1" ht="13.5" x14ac:dyDescent="0.25">
      <c r="A252" s="30"/>
      <c r="B252" s="30"/>
      <c r="C252" s="28"/>
      <c r="D252" s="36"/>
      <c r="E252" s="30"/>
      <c r="F252" s="30"/>
      <c r="G252" s="30"/>
      <c r="H252" s="30"/>
      <c r="I252" s="30"/>
      <c r="K252" s="39"/>
      <c r="L252" s="38"/>
    </row>
    <row r="253" spans="1:12" s="37" customFormat="1" ht="13.5" x14ac:dyDescent="0.25">
      <c r="A253" s="30"/>
      <c r="B253" s="30"/>
      <c r="C253" s="28"/>
      <c r="D253" s="36"/>
      <c r="E253" s="30"/>
      <c r="F253" s="30"/>
      <c r="G253" s="30"/>
      <c r="H253" s="30"/>
      <c r="I253" s="30"/>
      <c r="K253" s="39"/>
      <c r="L253" s="38"/>
    </row>
    <row r="254" spans="1:12" s="37" customFormat="1" ht="13.5" x14ac:dyDescent="0.25">
      <c r="A254" s="30"/>
      <c r="B254" s="30"/>
      <c r="C254" s="28"/>
      <c r="D254" s="36"/>
      <c r="E254" s="30"/>
      <c r="F254" s="30"/>
      <c r="G254" s="30"/>
      <c r="H254" s="30"/>
      <c r="I254" s="30"/>
      <c r="K254" s="39"/>
      <c r="L254" s="38"/>
    </row>
    <row r="255" spans="1:12" s="37" customFormat="1" ht="13.5" x14ac:dyDescent="0.25">
      <c r="A255" s="30"/>
      <c r="B255" s="30"/>
      <c r="C255" s="28"/>
      <c r="D255" s="36"/>
      <c r="E255" s="30"/>
      <c r="F255" s="30"/>
      <c r="G255" s="30"/>
      <c r="H255" s="30"/>
      <c r="I255" s="30"/>
      <c r="K255" s="39"/>
      <c r="L255" s="38"/>
    </row>
    <row r="256" spans="1:12" s="37" customFormat="1" ht="13.5" x14ac:dyDescent="0.25">
      <c r="A256" s="30"/>
      <c r="B256" s="30"/>
      <c r="C256" s="28"/>
      <c r="D256" s="36"/>
      <c r="E256" s="30"/>
      <c r="F256" s="30"/>
      <c r="G256" s="30"/>
      <c r="H256" s="30"/>
      <c r="I256" s="30"/>
      <c r="K256" s="39"/>
      <c r="L256" s="38"/>
    </row>
    <row r="257" spans="1:12" s="37" customFormat="1" ht="13.5" x14ac:dyDescent="0.25">
      <c r="A257" s="30"/>
      <c r="B257" s="30"/>
      <c r="C257" s="28"/>
      <c r="D257" s="36"/>
      <c r="E257" s="30"/>
      <c r="F257" s="30"/>
      <c r="G257" s="30"/>
      <c r="H257" s="30"/>
      <c r="I257" s="30"/>
      <c r="K257" s="39"/>
      <c r="L257" s="38"/>
    </row>
    <row r="258" spans="1:12" s="37" customFormat="1" ht="13.5" x14ac:dyDescent="0.25">
      <c r="A258" s="30"/>
      <c r="B258" s="30"/>
      <c r="C258" s="28"/>
      <c r="D258" s="36"/>
      <c r="E258" s="30"/>
      <c r="F258" s="30"/>
      <c r="G258" s="30"/>
      <c r="H258" s="30"/>
      <c r="I258" s="30"/>
      <c r="K258" s="39"/>
      <c r="L258" s="38"/>
    </row>
    <row r="259" spans="1:12" s="37" customFormat="1" ht="13.5" x14ac:dyDescent="0.25">
      <c r="A259" s="30"/>
      <c r="B259" s="30"/>
      <c r="C259" s="28"/>
      <c r="D259" s="36"/>
      <c r="E259" s="30"/>
      <c r="F259" s="30"/>
      <c r="G259" s="30"/>
      <c r="H259" s="30"/>
      <c r="I259" s="30"/>
      <c r="K259" s="39"/>
      <c r="L259" s="38"/>
    </row>
    <row r="260" spans="1:12" s="37" customFormat="1" ht="13.5" x14ac:dyDescent="0.25">
      <c r="A260" s="30"/>
      <c r="B260" s="30"/>
      <c r="C260" s="28"/>
      <c r="D260" s="36"/>
      <c r="E260" s="30"/>
      <c r="F260" s="30"/>
      <c r="G260" s="30"/>
      <c r="H260" s="30"/>
      <c r="I260" s="30"/>
      <c r="K260" s="39"/>
      <c r="L260" s="38"/>
    </row>
    <row r="261" spans="1:12" s="37" customFormat="1" ht="13.5" x14ac:dyDescent="0.25">
      <c r="A261" s="30"/>
      <c r="B261" s="30"/>
      <c r="C261" s="28"/>
      <c r="D261" s="36"/>
      <c r="E261" s="30"/>
      <c r="F261" s="30"/>
      <c r="G261" s="30"/>
      <c r="H261" s="30"/>
      <c r="I261" s="30"/>
      <c r="K261" s="39"/>
      <c r="L261" s="38"/>
    </row>
    <row r="262" spans="1:12" s="37" customFormat="1" ht="13.5" x14ac:dyDescent="0.25">
      <c r="A262" s="30"/>
      <c r="B262" s="30"/>
      <c r="C262" s="28"/>
      <c r="D262" s="36"/>
      <c r="E262" s="30"/>
      <c r="F262" s="30"/>
      <c r="G262" s="30"/>
      <c r="H262" s="30"/>
      <c r="I262" s="30"/>
      <c r="K262" s="39"/>
      <c r="L262" s="38"/>
    </row>
    <row r="263" spans="1:12" s="37" customFormat="1" ht="13.5" x14ac:dyDescent="0.25">
      <c r="A263" s="30"/>
      <c r="B263" s="30"/>
      <c r="C263" s="28"/>
      <c r="D263" s="36"/>
      <c r="E263" s="30"/>
      <c r="F263" s="30"/>
      <c r="G263" s="30"/>
      <c r="H263" s="30"/>
      <c r="I263" s="30"/>
      <c r="K263" s="39"/>
      <c r="L263" s="38"/>
    </row>
    <row r="264" spans="1:12" s="37" customFormat="1" ht="13.5" x14ac:dyDescent="0.25">
      <c r="A264" s="30"/>
      <c r="B264" s="30"/>
      <c r="C264" s="28"/>
      <c r="D264" s="36"/>
      <c r="E264" s="30"/>
      <c r="F264" s="30"/>
      <c r="G264" s="30"/>
      <c r="H264" s="30"/>
      <c r="I264" s="30"/>
      <c r="K264" s="39"/>
      <c r="L264" s="38"/>
    </row>
    <row r="265" spans="1:12" s="37" customFormat="1" ht="13.5" x14ac:dyDescent="0.25">
      <c r="A265" s="30"/>
      <c r="B265" s="30"/>
      <c r="C265" s="28"/>
      <c r="D265" s="36"/>
      <c r="E265" s="30"/>
      <c r="F265" s="30"/>
      <c r="G265" s="30"/>
      <c r="H265" s="30"/>
      <c r="I265" s="30"/>
      <c r="K265" s="39"/>
      <c r="L265" s="38"/>
    </row>
    <row r="266" spans="1:12" s="37" customFormat="1" ht="13.5" x14ac:dyDescent="0.25">
      <c r="A266" s="30"/>
      <c r="B266" s="30"/>
      <c r="C266" s="28"/>
      <c r="D266" s="36"/>
      <c r="E266" s="30"/>
      <c r="F266" s="30"/>
      <c r="G266" s="30"/>
      <c r="H266" s="30"/>
      <c r="I266" s="30"/>
      <c r="K266" s="39"/>
      <c r="L266" s="38"/>
    </row>
    <row r="267" spans="1:12" s="37" customFormat="1" ht="13.5" x14ac:dyDescent="0.25">
      <c r="A267" s="30"/>
      <c r="B267" s="30"/>
      <c r="C267" s="28"/>
      <c r="D267" s="36"/>
      <c r="E267" s="30"/>
      <c r="F267" s="30"/>
      <c r="G267" s="30"/>
      <c r="H267" s="30"/>
      <c r="I267" s="30"/>
      <c r="K267" s="39"/>
      <c r="L267" s="38"/>
    </row>
    <row r="268" spans="1:12" s="37" customFormat="1" ht="13.5" x14ac:dyDescent="0.25">
      <c r="A268" s="30"/>
      <c r="B268" s="30"/>
      <c r="C268" s="28"/>
      <c r="D268" s="36"/>
      <c r="E268" s="30"/>
      <c r="F268" s="30"/>
      <c r="G268" s="30"/>
      <c r="H268" s="30"/>
      <c r="I268" s="30"/>
      <c r="K268" s="39"/>
      <c r="L268" s="38"/>
    </row>
    <row r="269" spans="1:12" s="37" customFormat="1" ht="13.5" x14ac:dyDescent="0.25">
      <c r="A269" s="30"/>
      <c r="B269" s="30"/>
      <c r="C269" s="28"/>
      <c r="D269" s="36"/>
      <c r="E269" s="30"/>
      <c r="F269" s="30"/>
      <c r="G269" s="30"/>
      <c r="H269" s="30"/>
      <c r="I269" s="30"/>
      <c r="K269" s="39"/>
      <c r="L269" s="38"/>
    </row>
    <row r="270" spans="1:12" s="37" customFormat="1" ht="13.5" x14ac:dyDescent="0.25">
      <c r="A270" s="30"/>
      <c r="B270" s="30"/>
      <c r="C270" s="28"/>
      <c r="D270" s="36"/>
      <c r="E270" s="30"/>
      <c r="F270" s="30"/>
      <c r="G270" s="30"/>
      <c r="H270" s="30"/>
      <c r="I270" s="30"/>
      <c r="K270" s="39"/>
      <c r="L270" s="38"/>
    </row>
    <row r="271" spans="1:12" s="37" customFormat="1" ht="13.5" x14ac:dyDescent="0.25">
      <c r="A271" s="30"/>
      <c r="B271" s="30"/>
      <c r="C271" s="28"/>
      <c r="D271" s="36"/>
      <c r="E271" s="30"/>
      <c r="F271" s="30"/>
      <c r="G271" s="30"/>
      <c r="H271" s="30"/>
      <c r="I271" s="30"/>
      <c r="K271" s="39"/>
      <c r="L271" s="38"/>
    </row>
    <row r="272" spans="1:12" s="37" customFormat="1" ht="13.5" x14ac:dyDescent="0.25">
      <c r="A272" s="30"/>
      <c r="B272" s="30"/>
      <c r="C272" s="28"/>
      <c r="D272" s="36"/>
      <c r="E272" s="30"/>
      <c r="F272" s="30"/>
      <c r="G272" s="30"/>
      <c r="H272" s="30"/>
      <c r="I272" s="30"/>
      <c r="K272" s="39"/>
      <c r="L272" s="38"/>
    </row>
    <row r="273" spans="1:12" s="37" customFormat="1" ht="13.5" x14ac:dyDescent="0.25">
      <c r="A273" s="30"/>
      <c r="B273" s="30"/>
      <c r="C273" s="28"/>
      <c r="D273" s="36"/>
      <c r="E273" s="30"/>
      <c r="F273" s="30"/>
      <c r="G273" s="30"/>
      <c r="H273" s="30"/>
      <c r="I273" s="30"/>
      <c r="K273" s="39"/>
      <c r="L273" s="38"/>
    </row>
    <row r="274" spans="1:12" s="37" customFormat="1" ht="13.5" x14ac:dyDescent="0.25">
      <c r="A274" s="30"/>
      <c r="B274" s="30"/>
      <c r="C274" s="28"/>
      <c r="D274" s="36"/>
      <c r="E274" s="30"/>
      <c r="F274" s="30"/>
      <c r="G274" s="30"/>
      <c r="H274" s="30"/>
      <c r="I274" s="30"/>
      <c r="K274" s="39"/>
      <c r="L274" s="38"/>
    </row>
    <row r="275" spans="1:12" s="37" customFormat="1" ht="13.5" x14ac:dyDescent="0.25">
      <c r="A275" s="30"/>
      <c r="B275" s="30"/>
      <c r="C275" s="28"/>
      <c r="D275" s="36"/>
      <c r="E275" s="30"/>
      <c r="F275" s="30"/>
      <c r="G275" s="30"/>
      <c r="H275" s="30"/>
      <c r="I275" s="30"/>
      <c r="K275" s="39"/>
      <c r="L275" s="38"/>
    </row>
    <row r="276" spans="1:12" s="37" customFormat="1" ht="13.5" x14ac:dyDescent="0.25">
      <c r="A276" s="30"/>
      <c r="B276" s="30"/>
      <c r="C276" s="28"/>
      <c r="D276" s="36"/>
      <c r="E276" s="30"/>
      <c r="F276" s="30"/>
      <c r="G276" s="30"/>
      <c r="H276" s="30"/>
      <c r="I276" s="30"/>
      <c r="K276" s="39"/>
      <c r="L276" s="38"/>
    </row>
    <row r="277" spans="1:12" s="37" customFormat="1" ht="13.5" x14ac:dyDescent="0.25">
      <c r="A277" s="30"/>
      <c r="B277" s="30"/>
      <c r="C277" s="28"/>
      <c r="D277" s="36"/>
      <c r="E277" s="30"/>
      <c r="F277" s="30"/>
      <c r="G277" s="30"/>
      <c r="H277" s="30"/>
      <c r="I277" s="30"/>
      <c r="K277" s="39"/>
      <c r="L277" s="38"/>
    </row>
    <row r="278" spans="1:12" s="37" customFormat="1" ht="13.5" x14ac:dyDescent="0.25">
      <c r="A278" s="30"/>
      <c r="B278" s="30"/>
      <c r="C278" s="28"/>
      <c r="D278" s="36"/>
      <c r="E278" s="30"/>
      <c r="F278" s="30"/>
      <c r="G278" s="30"/>
      <c r="H278" s="30"/>
      <c r="I278" s="30"/>
      <c r="K278" s="39"/>
      <c r="L278" s="38"/>
    </row>
    <row r="279" spans="1:12" s="37" customFormat="1" ht="13.5" x14ac:dyDescent="0.25">
      <c r="A279" s="30"/>
      <c r="B279" s="30"/>
      <c r="C279" s="28"/>
      <c r="D279" s="36"/>
      <c r="E279" s="30"/>
      <c r="F279" s="30"/>
      <c r="G279" s="30"/>
      <c r="H279" s="30"/>
      <c r="I279" s="30"/>
      <c r="K279" s="39"/>
      <c r="L279" s="38"/>
    </row>
    <row r="280" spans="1:12" s="37" customFormat="1" ht="13.5" x14ac:dyDescent="0.25">
      <c r="A280" s="30"/>
      <c r="B280" s="30"/>
      <c r="C280" s="28"/>
      <c r="D280" s="36"/>
      <c r="E280" s="30"/>
      <c r="F280" s="30"/>
      <c r="G280" s="30"/>
      <c r="H280" s="30"/>
      <c r="I280" s="30"/>
      <c r="K280" s="39"/>
      <c r="L280" s="38"/>
    </row>
    <row r="281" spans="1:12" s="37" customFormat="1" ht="13.5" x14ac:dyDescent="0.25">
      <c r="A281" s="30"/>
      <c r="B281" s="30"/>
      <c r="C281" s="28"/>
      <c r="D281" s="36"/>
      <c r="E281" s="30"/>
      <c r="F281" s="30"/>
      <c r="G281" s="30"/>
      <c r="H281" s="30"/>
      <c r="I281" s="30"/>
      <c r="K281" s="39"/>
      <c r="L281" s="38"/>
    </row>
    <row r="282" spans="1:12" s="37" customFormat="1" ht="13.5" x14ac:dyDescent="0.25">
      <c r="A282" s="30"/>
      <c r="B282" s="30"/>
      <c r="C282" s="28"/>
      <c r="D282" s="36"/>
      <c r="E282" s="30"/>
      <c r="F282" s="30"/>
      <c r="G282" s="30"/>
      <c r="H282" s="30"/>
      <c r="I282" s="30"/>
      <c r="K282" s="39"/>
      <c r="L282" s="38"/>
    </row>
    <row r="283" spans="1:12" s="37" customFormat="1" ht="13.5" x14ac:dyDescent="0.25">
      <c r="A283" s="30"/>
      <c r="B283" s="30"/>
      <c r="C283" s="28"/>
      <c r="D283" s="36"/>
      <c r="E283" s="30"/>
      <c r="F283" s="30"/>
      <c r="G283" s="30"/>
      <c r="H283" s="30"/>
      <c r="I283" s="30"/>
      <c r="K283" s="39"/>
      <c r="L283" s="38"/>
    </row>
    <row r="284" spans="1:12" s="37" customFormat="1" ht="13.5" x14ac:dyDescent="0.25">
      <c r="A284" s="30"/>
      <c r="B284" s="30"/>
      <c r="C284" s="28"/>
      <c r="D284" s="36"/>
      <c r="E284" s="30"/>
      <c r="F284" s="30"/>
      <c r="G284" s="30"/>
      <c r="H284" s="30"/>
      <c r="I284" s="30"/>
      <c r="K284" s="39"/>
      <c r="L284" s="38"/>
    </row>
    <row r="285" spans="1:12" s="37" customFormat="1" ht="13.5" x14ac:dyDescent="0.25">
      <c r="A285" s="30"/>
      <c r="B285" s="30"/>
      <c r="C285" s="28"/>
      <c r="D285" s="36"/>
      <c r="E285" s="30"/>
      <c r="F285" s="30"/>
      <c r="G285" s="30"/>
      <c r="H285" s="30"/>
      <c r="I285" s="30"/>
      <c r="K285" s="39"/>
      <c r="L285" s="38"/>
    </row>
    <row r="286" spans="1:12" s="37" customFormat="1" ht="13.5" x14ac:dyDescent="0.25">
      <c r="A286" s="30"/>
      <c r="B286" s="30"/>
      <c r="C286" s="28"/>
      <c r="D286" s="36"/>
      <c r="E286" s="30"/>
      <c r="F286" s="30"/>
      <c r="G286" s="30"/>
      <c r="H286" s="30"/>
      <c r="I286" s="30"/>
      <c r="K286" s="39"/>
      <c r="L286" s="38"/>
    </row>
    <row r="287" spans="1:12" s="37" customFormat="1" ht="13.5" x14ac:dyDescent="0.25">
      <c r="A287" s="30"/>
      <c r="B287" s="30"/>
      <c r="C287" s="28"/>
      <c r="D287" s="36"/>
      <c r="E287" s="30"/>
      <c r="F287" s="30"/>
      <c r="G287" s="30"/>
      <c r="H287" s="30"/>
      <c r="I287" s="30"/>
      <c r="K287" s="39"/>
      <c r="L287" s="38"/>
    </row>
    <row r="288" spans="1:12" s="37" customFormat="1" ht="13.5" x14ac:dyDescent="0.25">
      <c r="A288" s="30"/>
      <c r="B288" s="30"/>
      <c r="C288" s="28"/>
      <c r="D288" s="36"/>
      <c r="E288" s="30"/>
      <c r="F288" s="30"/>
      <c r="G288" s="30"/>
      <c r="H288" s="30"/>
      <c r="I288" s="30"/>
      <c r="K288" s="39"/>
      <c r="L288" s="38"/>
    </row>
    <row r="289" spans="1:12" s="37" customFormat="1" ht="13.5" x14ac:dyDescent="0.25">
      <c r="A289" s="30"/>
      <c r="B289" s="30"/>
      <c r="C289" s="28"/>
      <c r="D289" s="36"/>
      <c r="E289" s="30"/>
      <c r="F289" s="30"/>
      <c r="G289" s="30"/>
      <c r="H289" s="30"/>
      <c r="I289" s="30"/>
      <c r="K289" s="39"/>
      <c r="L289" s="38"/>
    </row>
    <row r="290" spans="1:12" s="37" customFormat="1" ht="13.5" x14ac:dyDescent="0.25">
      <c r="A290" s="30"/>
      <c r="B290" s="30"/>
      <c r="C290" s="28"/>
      <c r="D290" s="36"/>
      <c r="E290" s="30"/>
      <c r="F290" s="30"/>
      <c r="G290" s="30"/>
      <c r="H290" s="30"/>
      <c r="I290" s="30"/>
      <c r="K290" s="39"/>
      <c r="L290" s="38"/>
    </row>
    <row r="291" spans="1:12" s="37" customFormat="1" ht="13.5" x14ac:dyDescent="0.25">
      <c r="A291" s="30"/>
      <c r="B291" s="30"/>
      <c r="C291" s="28"/>
      <c r="D291" s="36"/>
      <c r="E291" s="30"/>
      <c r="F291" s="30"/>
      <c r="G291" s="30"/>
      <c r="H291" s="30"/>
      <c r="I291" s="30"/>
      <c r="K291" s="39"/>
      <c r="L291" s="38"/>
    </row>
    <row r="292" spans="1:12" s="37" customFormat="1" ht="13.5" x14ac:dyDescent="0.25">
      <c r="A292" s="30"/>
      <c r="B292" s="30"/>
      <c r="C292" s="28"/>
      <c r="D292" s="36"/>
      <c r="E292" s="30"/>
      <c r="F292" s="30"/>
      <c r="G292" s="30"/>
      <c r="H292" s="30"/>
      <c r="I292" s="30"/>
      <c r="K292" s="39"/>
      <c r="L292" s="38"/>
    </row>
    <row r="293" spans="1:12" s="37" customFormat="1" ht="13.5" x14ac:dyDescent="0.25">
      <c r="A293" s="30"/>
      <c r="B293" s="30"/>
      <c r="C293" s="28"/>
      <c r="D293" s="36"/>
      <c r="E293" s="30"/>
      <c r="F293" s="30"/>
      <c r="G293" s="30"/>
      <c r="H293" s="30"/>
      <c r="I293" s="30"/>
      <c r="K293" s="39"/>
      <c r="L293" s="38"/>
    </row>
    <row r="294" spans="1:12" s="37" customFormat="1" ht="13.5" x14ac:dyDescent="0.25">
      <c r="A294" s="30"/>
      <c r="B294" s="30"/>
      <c r="C294" s="28"/>
      <c r="D294" s="36"/>
      <c r="E294" s="30"/>
      <c r="F294" s="30"/>
      <c r="G294" s="30"/>
      <c r="H294" s="30"/>
      <c r="I294" s="30"/>
      <c r="K294" s="39"/>
      <c r="L294" s="38"/>
    </row>
    <row r="295" spans="1:12" s="37" customFormat="1" ht="13.5" x14ac:dyDescent="0.25">
      <c r="A295" s="30"/>
      <c r="B295" s="30"/>
      <c r="C295" s="28"/>
      <c r="D295" s="36"/>
      <c r="E295" s="30"/>
      <c r="F295" s="30"/>
      <c r="G295" s="30"/>
      <c r="H295" s="30"/>
      <c r="I295" s="30"/>
      <c r="K295" s="39"/>
      <c r="L295" s="38"/>
    </row>
    <row r="296" spans="1:12" s="37" customFormat="1" ht="13.5" x14ac:dyDescent="0.25">
      <c r="A296" s="30"/>
      <c r="B296" s="30"/>
      <c r="C296" s="28"/>
      <c r="D296" s="36"/>
      <c r="E296" s="30"/>
      <c r="F296" s="30"/>
      <c r="G296" s="30"/>
      <c r="H296" s="30"/>
      <c r="I296" s="30"/>
      <c r="K296" s="39"/>
      <c r="L296" s="38"/>
    </row>
    <row r="297" spans="1:12" s="37" customFormat="1" ht="13.5" x14ac:dyDescent="0.25">
      <c r="A297" s="30"/>
      <c r="B297" s="30"/>
      <c r="C297" s="28"/>
      <c r="D297" s="36"/>
      <c r="E297" s="30"/>
      <c r="F297" s="30"/>
      <c r="G297" s="30"/>
      <c r="H297" s="30"/>
      <c r="I297" s="30"/>
      <c r="K297" s="39"/>
      <c r="L297" s="38"/>
    </row>
    <row r="298" spans="1:12" s="37" customFormat="1" ht="13.5" x14ac:dyDescent="0.25">
      <c r="A298" s="30"/>
      <c r="B298" s="30"/>
      <c r="C298" s="28"/>
      <c r="D298" s="36"/>
      <c r="E298" s="30"/>
      <c r="F298" s="30"/>
      <c r="G298" s="30"/>
      <c r="H298" s="30"/>
      <c r="I298" s="30"/>
      <c r="K298" s="39"/>
      <c r="L298" s="38"/>
    </row>
    <row r="299" spans="1:12" s="37" customFormat="1" ht="13.5" x14ac:dyDescent="0.25">
      <c r="A299" s="30"/>
      <c r="B299" s="30"/>
      <c r="C299" s="28"/>
      <c r="D299" s="36"/>
      <c r="E299" s="30"/>
      <c r="F299" s="30"/>
      <c r="G299" s="30"/>
      <c r="H299" s="30"/>
      <c r="I299" s="30"/>
      <c r="K299" s="39"/>
      <c r="L299" s="38"/>
    </row>
    <row r="300" spans="1:12" s="37" customFormat="1" ht="13.5" x14ac:dyDescent="0.25">
      <c r="A300" s="30"/>
      <c r="B300" s="30"/>
      <c r="C300" s="28"/>
      <c r="D300" s="36"/>
      <c r="E300" s="30"/>
      <c r="F300" s="30"/>
      <c r="G300" s="30"/>
      <c r="H300" s="30"/>
      <c r="I300" s="30"/>
      <c r="K300" s="39"/>
      <c r="L300" s="38"/>
    </row>
    <row r="301" spans="1:12" s="37" customFormat="1" ht="13.5" x14ac:dyDescent="0.25">
      <c r="A301" s="30"/>
      <c r="B301" s="30"/>
      <c r="C301" s="28"/>
      <c r="D301" s="36"/>
      <c r="E301" s="30"/>
      <c r="F301" s="30"/>
      <c r="G301" s="30"/>
      <c r="H301" s="30"/>
      <c r="I301" s="30"/>
      <c r="K301" s="39"/>
      <c r="L301" s="38"/>
    </row>
    <row r="302" spans="1:12" s="37" customFormat="1" ht="13.5" x14ac:dyDescent="0.25">
      <c r="A302" s="30"/>
      <c r="B302" s="30"/>
      <c r="C302" s="28"/>
      <c r="D302" s="36"/>
      <c r="E302" s="30"/>
      <c r="F302" s="30"/>
      <c r="G302" s="30"/>
      <c r="H302" s="30"/>
      <c r="I302" s="30"/>
      <c r="K302" s="39"/>
      <c r="L302" s="38"/>
    </row>
    <row r="303" spans="1:12" s="37" customFormat="1" ht="13.5" x14ac:dyDescent="0.25">
      <c r="A303" s="30"/>
      <c r="B303" s="30"/>
      <c r="C303" s="28"/>
      <c r="D303" s="36"/>
      <c r="E303" s="30"/>
      <c r="F303" s="30"/>
      <c r="G303" s="30"/>
      <c r="H303" s="30"/>
      <c r="I303" s="30"/>
      <c r="K303" s="39"/>
      <c r="L303" s="38"/>
    </row>
    <row r="304" spans="1:12" s="37" customFormat="1" ht="13.5" x14ac:dyDescent="0.25">
      <c r="A304" s="30"/>
      <c r="B304" s="30"/>
      <c r="C304" s="28"/>
      <c r="D304" s="36"/>
      <c r="E304" s="30"/>
      <c r="F304" s="30"/>
      <c r="G304" s="30"/>
      <c r="H304" s="30"/>
      <c r="I304" s="30"/>
      <c r="K304" s="39"/>
      <c r="L304" s="38"/>
    </row>
    <row r="305" spans="1:12" s="37" customFormat="1" ht="13.5" x14ac:dyDescent="0.25">
      <c r="A305" s="30"/>
      <c r="B305" s="30"/>
      <c r="C305" s="28"/>
      <c r="D305" s="36"/>
      <c r="E305" s="30"/>
      <c r="F305" s="30"/>
      <c r="G305" s="30"/>
      <c r="H305" s="30"/>
      <c r="I305" s="30"/>
      <c r="K305" s="39"/>
      <c r="L305" s="38"/>
    </row>
    <row r="306" spans="1:12" s="37" customFormat="1" ht="13.5" x14ac:dyDescent="0.25">
      <c r="A306" s="30"/>
      <c r="B306" s="30"/>
      <c r="C306" s="28"/>
      <c r="D306" s="36"/>
      <c r="E306" s="30"/>
      <c r="F306" s="30"/>
      <c r="G306" s="30"/>
      <c r="H306" s="30"/>
      <c r="I306" s="30"/>
      <c r="K306" s="39"/>
      <c r="L306" s="38"/>
    </row>
    <row r="307" spans="1:12" s="37" customFormat="1" ht="13.5" x14ac:dyDescent="0.25">
      <c r="A307" s="30"/>
      <c r="B307" s="30"/>
      <c r="C307" s="28"/>
      <c r="D307" s="36"/>
      <c r="E307" s="30"/>
      <c r="F307" s="30"/>
      <c r="G307" s="30"/>
      <c r="H307" s="30"/>
      <c r="I307" s="30"/>
      <c r="K307" s="39"/>
      <c r="L307" s="38"/>
    </row>
    <row r="308" spans="1:12" s="37" customFormat="1" ht="13.5" x14ac:dyDescent="0.25">
      <c r="A308" s="30"/>
      <c r="B308" s="30"/>
      <c r="C308" s="28"/>
      <c r="D308" s="36"/>
      <c r="E308" s="30"/>
      <c r="F308" s="30"/>
      <c r="G308" s="30"/>
      <c r="H308" s="30"/>
      <c r="I308" s="30"/>
      <c r="K308" s="39"/>
      <c r="L308" s="38"/>
    </row>
    <row r="309" spans="1:12" s="37" customFormat="1" ht="13.5" x14ac:dyDescent="0.25">
      <c r="A309" s="30"/>
      <c r="B309" s="30"/>
      <c r="C309" s="28"/>
      <c r="D309" s="36"/>
      <c r="E309" s="30"/>
      <c r="F309" s="30"/>
      <c r="G309" s="30"/>
      <c r="H309" s="30"/>
      <c r="I309" s="30"/>
      <c r="K309" s="39"/>
      <c r="L309" s="38"/>
    </row>
    <row r="310" spans="1:12" s="37" customFormat="1" ht="13.5" x14ac:dyDescent="0.25">
      <c r="A310" s="30"/>
      <c r="B310" s="30"/>
      <c r="C310" s="28"/>
      <c r="D310" s="36"/>
      <c r="E310" s="30"/>
      <c r="F310" s="30"/>
      <c r="G310" s="30"/>
      <c r="H310" s="30"/>
      <c r="I310" s="30"/>
      <c r="K310" s="39"/>
      <c r="L310" s="38"/>
    </row>
    <row r="311" spans="1:12" s="37" customFormat="1" ht="13.5" x14ac:dyDescent="0.25">
      <c r="A311" s="30"/>
      <c r="B311" s="30"/>
      <c r="C311" s="28"/>
      <c r="D311" s="36"/>
      <c r="E311" s="30"/>
      <c r="F311" s="30"/>
      <c r="G311" s="30"/>
      <c r="H311" s="30"/>
      <c r="I311" s="30"/>
      <c r="K311" s="39"/>
      <c r="L311" s="38"/>
    </row>
    <row r="312" spans="1:12" s="37" customFormat="1" ht="13.5" x14ac:dyDescent="0.25">
      <c r="A312" s="30"/>
      <c r="B312" s="30"/>
      <c r="C312" s="28"/>
      <c r="D312" s="36"/>
      <c r="E312" s="30"/>
      <c r="F312" s="30"/>
      <c r="G312" s="30"/>
      <c r="H312" s="30"/>
      <c r="I312" s="30"/>
      <c r="K312" s="39"/>
      <c r="L312" s="38"/>
    </row>
    <row r="313" spans="1:12" s="37" customFormat="1" ht="13.5" x14ac:dyDescent="0.25">
      <c r="A313" s="30"/>
      <c r="B313" s="30"/>
      <c r="C313" s="28"/>
      <c r="D313" s="36"/>
      <c r="E313" s="30"/>
      <c r="F313" s="30"/>
      <c r="G313" s="30"/>
      <c r="H313" s="30"/>
      <c r="I313" s="30"/>
      <c r="K313" s="39"/>
      <c r="L313" s="38"/>
    </row>
    <row r="314" spans="1:12" s="37" customFormat="1" ht="13.5" x14ac:dyDescent="0.25">
      <c r="A314" s="30"/>
      <c r="B314" s="30"/>
      <c r="C314" s="28"/>
      <c r="D314" s="36"/>
      <c r="E314" s="30"/>
      <c r="F314" s="30"/>
      <c r="G314" s="30"/>
      <c r="H314" s="30"/>
      <c r="I314" s="30"/>
      <c r="K314" s="39"/>
      <c r="L314" s="38"/>
    </row>
    <row r="315" spans="1:12" s="37" customFormat="1" ht="13.5" x14ac:dyDescent="0.25">
      <c r="A315" s="30"/>
      <c r="B315" s="30"/>
      <c r="C315" s="28"/>
      <c r="D315" s="36"/>
      <c r="E315" s="30"/>
      <c r="F315" s="30"/>
      <c r="G315" s="30"/>
      <c r="H315" s="30"/>
      <c r="I315" s="30"/>
      <c r="K315" s="39"/>
      <c r="L315" s="38"/>
    </row>
    <row r="316" spans="1:12" s="37" customFormat="1" ht="13.5" x14ac:dyDescent="0.25">
      <c r="A316" s="30"/>
      <c r="B316" s="30"/>
      <c r="C316" s="28"/>
      <c r="D316" s="36"/>
      <c r="E316" s="30"/>
      <c r="F316" s="30"/>
      <c r="G316" s="30"/>
      <c r="H316" s="30"/>
      <c r="I316" s="30"/>
      <c r="K316" s="39"/>
      <c r="L316" s="38"/>
    </row>
    <row r="317" spans="1:12" s="37" customFormat="1" ht="13.5" x14ac:dyDescent="0.25">
      <c r="A317" s="30"/>
      <c r="B317" s="30"/>
      <c r="C317" s="28"/>
      <c r="D317" s="36"/>
      <c r="E317" s="30"/>
      <c r="F317" s="30"/>
      <c r="G317" s="30"/>
      <c r="H317" s="30"/>
      <c r="I317" s="30"/>
      <c r="K317" s="39"/>
      <c r="L317" s="38"/>
    </row>
    <row r="318" spans="1:12" s="37" customFormat="1" ht="13.5" x14ac:dyDescent="0.25">
      <c r="A318" s="30"/>
      <c r="B318" s="30"/>
      <c r="C318" s="28"/>
      <c r="D318" s="36"/>
      <c r="E318" s="30"/>
      <c r="F318" s="30"/>
      <c r="G318" s="30"/>
      <c r="H318" s="30"/>
      <c r="I318" s="30"/>
      <c r="K318" s="39"/>
      <c r="L318" s="38"/>
    </row>
    <row r="319" spans="1:12" s="37" customFormat="1" ht="13.5" x14ac:dyDescent="0.25">
      <c r="A319" s="30"/>
      <c r="B319" s="30"/>
      <c r="C319" s="28"/>
      <c r="D319" s="36"/>
      <c r="E319" s="30"/>
      <c r="F319" s="30"/>
      <c r="G319" s="30"/>
      <c r="H319" s="30"/>
      <c r="I319" s="30"/>
      <c r="K319" s="39"/>
      <c r="L319" s="38"/>
    </row>
    <row r="320" spans="1:12" s="37" customFormat="1" ht="13.5" x14ac:dyDescent="0.25">
      <c r="A320" s="30"/>
      <c r="B320" s="30"/>
      <c r="C320" s="28"/>
      <c r="D320" s="36"/>
      <c r="E320" s="30"/>
      <c r="F320" s="30"/>
      <c r="G320" s="30"/>
      <c r="H320" s="30"/>
      <c r="I320" s="30"/>
      <c r="K320" s="39"/>
      <c r="L320" s="38"/>
    </row>
    <row r="321" spans="1:12" s="37" customFormat="1" ht="13.5" x14ac:dyDescent="0.25">
      <c r="A321" s="30"/>
      <c r="B321" s="30"/>
      <c r="C321" s="28"/>
      <c r="D321" s="36"/>
      <c r="E321" s="30"/>
      <c r="F321" s="30"/>
      <c r="G321" s="30"/>
      <c r="H321" s="30"/>
      <c r="I321" s="30"/>
      <c r="K321" s="39"/>
      <c r="L321" s="38"/>
    </row>
    <row r="322" spans="1:12" s="37" customFormat="1" ht="13.5" x14ac:dyDescent="0.25">
      <c r="A322" s="30"/>
      <c r="B322" s="30"/>
      <c r="C322" s="28"/>
      <c r="D322" s="36"/>
      <c r="E322" s="30"/>
      <c r="F322" s="30"/>
      <c r="G322" s="30"/>
      <c r="H322" s="30"/>
      <c r="I322" s="30"/>
      <c r="K322" s="39"/>
      <c r="L322" s="38"/>
    </row>
    <row r="323" spans="1:12" s="37" customFormat="1" ht="13.5" x14ac:dyDescent="0.25">
      <c r="A323" s="30"/>
      <c r="B323" s="30"/>
      <c r="C323" s="28"/>
      <c r="D323" s="36"/>
      <c r="E323" s="30"/>
      <c r="F323" s="30"/>
      <c r="G323" s="30"/>
      <c r="H323" s="30"/>
      <c r="I323" s="30"/>
      <c r="K323" s="39"/>
      <c r="L323" s="38"/>
    </row>
    <row r="324" spans="1:12" s="37" customFormat="1" ht="13.5" x14ac:dyDescent="0.25">
      <c r="A324" s="30"/>
      <c r="B324" s="30"/>
      <c r="C324" s="28"/>
      <c r="D324" s="36"/>
      <c r="E324" s="30"/>
      <c r="F324" s="30"/>
      <c r="G324" s="30"/>
      <c r="H324" s="30"/>
      <c r="I324" s="30"/>
      <c r="K324" s="39"/>
      <c r="L324" s="38"/>
    </row>
    <row r="325" spans="1:12" s="37" customFormat="1" ht="13.5" x14ac:dyDescent="0.25">
      <c r="A325" s="30"/>
      <c r="B325" s="30"/>
      <c r="C325" s="28"/>
      <c r="D325" s="36"/>
      <c r="E325" s="30"/>
      <c r="F325" s="30"/>
      <c r="G325" s="30"/>
      <c r="H325" s="30"/>
      <c r="I325" s="30"/>
      <c r="K325" s="39"/>
      <c r="L325" s="38"/>
    </row>
    <row r="326" spans="1:12" s="37" customFormat="1" ht="13.5" x14ac:dyDescent="0.25">
      <c r="A326" s="30"/>
      <c r="B326" s="30"/>
      <c r="C326" s="28"/>
      <c r="D326" s="36"/>
      <c r="E326" s="30"/>
      <c r="F326" s="30"/>
      <c r="G326" s="30"/>
      <c r="H326" s="30"/>
      <c r="I326" s="30"/>
      <c r="K326" s="39"/>
      <c r="L326" s="38"/>
    </row>
    <row r="327" spans="1:12" s="37" customFormat="1" ht="13.5" x14ac:dyDescent="0.25">
      <c r="A327" s="30"/>
      <c r="B327" s="30"/>
      <c r="C327" s="28"/>
      <c r="D327" s="36"/>
      <c r="E327" s="30"/>
      <c r="F327" s="30"/>
      <c r="G327" s="30"/>
      <c r="H327" s="30"/>
      <c r="I327" s="30"/>
      <c r="K327" s="39"/>
      <c r="L327" s="38"/>
    </row>
    <row r="328" spans="1:12" s="37" customFormat="1" ht="13.5" x14ac:dyDescent="0.25">
      <c r="A328" s="30"/>
      <c r="B328" s="30"/>
      <c r="C328" s="28"/>
      <c r="D328" s="36"/>
      <c r="E328" s="30"/>
      <c r="F328" s="30"/>
      <c r="G328" s="30"/>
      <c r="H328" s="30"/>
      <c r="I328" s="30"/>
      <c r="K328" s="39"/>
      <c r="L328" s="38"/>
    </row>
    <row r="329" spans="1:12" s="37" customFormat="1" ht="13.5" x14ac:dyDescent="0.25">
      <c r="A329" s="30"/>
      <c r="B329" s="30"/>
      <c r="C329" s="28"/>
      <c r="D329" s="36"/>
      <c r="E329" s="30"/>
      <c r="F329" s="30"/>
      <c r="G329" s="30"/>
      <c r="H329" s="30"/>
      <c r="I329" s="30"/>
      <c r="K329" s="39"/>
      <c r="L329" s="38"/>
    </row>
    <row r="330" spans="1:12" s="37" customFormat="1" ht="13.5" x14ac:dyDescent="0.25">
      <c r="A330" s="30"/>
      <c r="B330" s="30"/>
      <c r="C330" s="28"/>
      <c r="D330" s="36"/>
      <c r="E330" s="30"/>
      <c r="F330" s="30"/>
      <c r="G330" s="30"/>
      <c r="H330" s="30"/>
      <c r="I330" s="30"/>
      <c r="K330" s="39"/>
      <c r="L330" s="38"/>
    </row>
    <row r="331" spans="1:12" s="37" customFormat="1" ht="13.5" x14ac:dyDescent="0.25">
      <c r="A331" s="30"/>
      <c r="B331" s="30"/>
      <c r="C331" s="28"/>
      <c r="D331" s="36"/>
      <c r="E331" s="30"/>
      <c r="F331" s="30"/>
      <c r="G331" s="30"/>
      <c r="H331" s="30"/>
      <c r="I331" s="30"/>
      <c r="K331" s="39"/>
      <c r="L331" s="38"/>
    </row>
    <row r="332" spans="1:12" s="37" customFormat="1" ht="13.5" x14ac:dyDescent="0.25">
      <c r="A332" s="30"/>
      <c r="B332" s="30"/>
      <c r="C332" s="28"/>
      <c r="D332" s="36"/>
      <c r="E332" s="30"/>
      <c r="F332" s="30"/>
      <c r="G332" s="30"/>
      <c r="H332" s="30"/>
      <c r="I332" s="30"/>
      <c r="K332" s="39"/>
      <c r="L332" s="38"/>
    </row>
    <row r="333" spans="1:12" s="37" customFormat="1" ht="13.5" x14ac:dyDescent="0.25">
      <c r="A333" s="30"/>
      <c r="B333" s="30"/>
      <c r="C333" s="28"/>
      <c r="D333" s="36"/>
      <c r="E333" s="30"/>
      <c r="F333" s="30"/>
      <c r="G333" s="30"/>
      <c r="H333" s="30"/>
      <c r="I333" s="30"/>
      <c r="K333" s="39"/>
      <c r="L333" s="38"/>
    </row>
    <row r="334" spans="1:12" s="37" customFormat="1" ht="13.5" x14ac:dyDescent="0.25">
      <c r="A334" s="30"/>
      <c r="B334" s="30"/>
      <c r="C334" s="28"/>
      <c r="D334" s="36"/>
      <c r="E334" s="30"/>
      <c r="F334" s="30"/>
      <c r="G334" s="30"/>
      <c r="H334" s="30"/>
      <c r="I334" s="30"/>
      <c r="K334" s="39"/>
      <c r="L334" s="38"/>
    </row>
    <row r="335" spans="1:12" s="37" customFormat="1" ht="13.5" x14ac:dyDescent="0.25">
      <c r="A335" s="30"/>
      <c r="B335" s="30"/>
      <c r="C335" s="28"/>
      <c r="D335" s="36"/>
      <c r="E335" s="30"/>
      <c r="F335" s="30"/>
      <c r="G335" s="30"/>
      <c r="H335" s="30"/>
      <c r="I335" s="30"/>
      <c r="K335" s="39"/>
      <c r="L335" s="38"/>
    </row>
    <row r="336" spans="1:12" s="37" customFormat="1" ht="13.5" x14ac:dyDescent="0.25">
      <c r="A336" s="30"/>
      <c r="B336" s="30"/>
      <c r="C336" s="28"/>
      <c r="D336" s="36"/>
      <c r="E336" s="30"/>
      <c r="F336" s="30"/>
      <c r="G336" s="30"/>
      <c r="H336" s="30"/>
      <c r="I336" s="30"/>
      <c r="K336" s="39"/>
      <c r="L336" s="38"/>
    </row>
    <row r="337" spans="1:12" s="37" customFormat="1" ht="13.5" x14ac:dyDescent="0.25">
      <c r="A337" s="30"/>
      <c r="B337" s="30"/>
      <c r="C337" s="28"/>
      <c r="D337" s="36"/>
      <c r="E337" s="30"/>
      <c r="F337" s="30"/>
      <c r="G337" s="30"/>
      <c r="H337" s="30"/>
      <c r="I337" s="30"/>
      <c r="K337" s="39"/>
      <c r="L337" s="38"/>
    </row>
    <row r="338" spans="1:12" s="37" customFormat="1" ht="13.5" x14ac:dyDescent="0.25">
      <c r="A338" s="30"/>
      <c r="B338" s="30"/>
      <c r="C338" s="28"/>
      <c r="D338" s="36"/>
      <c r="E338" s="30"/>
      <c r="F338" s="30"/>
      <c r="G338" s="30"/>
      <c r="H338" s="30"/>
      <c r="I338" s="30"/>
      <c r="K338" s="39"/>
      <c r="L338" s="38"/>
    </row>
    <row r="339" spans="1:12" s="37" customFormat="1" ht="13.5" x14ac:dyDescent="0.25">
      <c r="A339" s="30"/>
      <c r="B339" s="30"/>
      <c r="C339" s="28"/>
      <c r="D339" s="36"/>
      <c r="E339" s="30"/>
      <c r="F339" s="30"/>
      <c r="G339" s="30"/>
      <c r="H339" s="30"/>
      <c r="I339" s="30"/>
      <c r="K339" s="39"/>
      <c r="L339" s="38"/>
    </row>
    <row r="340" spans="1:12" s="37" customFormat="1" ht="13.5" x14ac:dyDescent="0.25">
      <c r="A340" s="30"/>
      <c r="B340" s="30"/>
      <c r="C340" s="28"/>
      <c r="D340" s="36"/>
      <c r="E340" s="30"/>
      <c r="F340" s="30"/>
      <c r="G340" s="30"/>
      <c r="H340" s="30"/>
      <c r="I340" s="30"/>
      <c r="K340" s="39"/>
      <c r="L340" s="38"/>
    </row>
    <row r="341" spans="1:12" s="37" customFormat="1" ht="13.5" x14ac:dyDescent="0.25">
      <c r="A341" s="30"/>
      <c r="B341" s="30"/>
      <c r="C341" s="28"/>
      <c r="D341" s="36"/>
      <c r="E341" s="30"/>
      <c r="F341" s="30"/>
      <c r="G341" s="30"/>
      <c r="H341" s="30"/>
      <c r="I341" s="30"/>
      <c r="K341" s="39"/>
      <c r="L341" s="38"/>
    </row>
    <row r="342" spans="1:12" s="37" customFormat="1" ht="13.5" x14ac:dyDescent="0.25">
      <c r="A342" s="30"/>
      <c r="B342" s="30"/>
      <c r="C342" s="28"/>
      <c r="D342" s="36"/>
      <c r="E342" s="30"/>
      <c r="F342" s="30"/>
      <c r="G342" s="30"/>
      <c r="H342" s="30"/>
      <c r="I342" s="30"/>
      <c r="K342" s="39"/>
      <c r="L342" s="38"/>
    </row>
    <row r="343" spans="1:12" s="37" customFormat="1" ht="13.5" x14ac:dyDescent="0.25">
      <c r="A343" s="30"/>
      <c r="B343" s="30"/>
      <c r="C343" s="28"/>
      <c r="D343" s="36"/>
      <c r="E343" s="30"/>
      <c r="F343" s="30"/>
      <c r="G343" s="30"/>
      <c r="H343" s="30"/>
      <c r="I343" s="30"/>
      <c r="K343" s="39"/>
      <c r="L343" s="38"/>
    </row>
    <row r="344" spans="1:12" s="37" customFormat="1" ht="13.5" x14ac:dyDescent="0.25">
      <c r="A344" s="30"/>
      <c r="B344" s="30"/>
      <c r="C344" s="28"/>
      <c r="D344" s="36"/>
      <c r="E344" s="30"/>
      <c r="F344" s="30"/>
      <c r="G344" s="30"/>
      <c r="H344" s="30"/>
      <c r="I344" s="30"/>
      <c r="K344" s="39"/>
      <c r="L344" s="38"/>
    </row>
    <row r="345" spans="1:12" s="37" customFormat="1" ht="13.5" x14ac:dyDescent="0.25">
      <c r="A345" s="30"/>
      <c r="B345" s="30"/>
      <c r="C345" s="28"/>
      <c r="D345" s="36"/>
      <c r="E345" s="30"/>
      <c r="F345" s="30"/>
      <c r="G345" s="30"/>
      <c r="H345" s="30"/>
      <c r="I345" s="30"/>
      <c r="K345" s="39"/>
      <c r="L345" s="38"/>
    </row>
    <row r="346" spans="1:12" s="37" customFormat="1" ht="13.5" x14ac:dyDescent="0.25">
      <c r="A346" s="30"/>
      <c r="B346" s="30"/>
      <c r="C346" s="28"/>
      <c r="D346" s="36"/>
      <c r="E346" s="30"/>
      <c r="F346" s="30"/>
      <c r="G346" s="30"/>
      <c r="H346" s="30"/>
      <c r="I346" s="30"/>
      <c r="K346" s="39"/>
      <c r="L346" s="38"/>
    </row>
    <row r="347" spans="1:12" s="37" customFormat="1" ht="13.5" x14ac:dyDescent="0.25">
      <c r="A347" s="30"/>
      <c r="B347" s="30"/>
      <c r="C347" s="28"/>
      <c r="D347" s="36"/>
      <c r="E347" s="30"/>
      <c r="F347" s="30"/>
      <c r="G347" s="30"/>
      <c r="H347" s="30"/>
      <c r="I347" s="30"/>
      <c r="K347" s="39"/>
      <c r="L347" s="38"/>
    </row>
    <row r="348" spans="1:12" s="37" customFormat="1" ht="13.5" x14ac:dyDescent="0.25">
      <c r="A348" s="30"/>
      <c r="B348" s="30"/>
      <c r="C348" s="28"/>
      <c r="D348" s="36"/>
      <c r="E348" s="30"/>
      <c r="F348" s="30"/>
      <c r="G348" s="30"/>
      <c r="H348" s="30"/>
      <c r="I348" s="30"/>
      <c r="K348" s="39"/>
      <c r="L348" s="38"/>
    </row>
    <row r="349" spans="1:12" s="37" customFormat="1" ht="13.5" x14ac:dyDescent="0.25">
      <c r="A349" s="30"/>
      <c r="B349" s="30"/>
      <c r="C349" s="28"/>
      <c r="D349" s="36"/>
      <c r="E349" s="30"/>
      <c r="F349" s="30"/>
      <c r="G349" s="30"/>
      <c r="H349" s="30"/>
      <c r="I349" s="30"/>
      <c r="K349" s="39"/>
      <c r="L349" s="38"/>
    </row>
    <row r="350" spans="1:12" s="37" customFormat="1" ht="13.5" x14ac:dyDescent="0.25">
      <c r="A350" s="30"/>
      <c r="B350" s="30"/>
      <c r="C350" s="28"/>
      <c r="D350" s="36"/>
      <c r="E350" s="30"/>
      <c r="F350" s="30"/>
      <c r="G350" s="30"/>
      <c r="H350" s="30"/>
      <c r="I350" s="30"/>
      <c r="K350" s="39"/>
      <c r="L350" s="38"/>
    </row>
    <row r="351" spans="1:12" s="37" customFormat="1" ht="13.5" x14ac:dyDescent="0.25">
      <c r="A351" s="30"/>
      <c r="B351" s="30"/>
      <c r="C351" s="28"/>
      <c r="D351" s="36"/>
      <c r="E351" s="30"/>
      <c r="F351" s="30"/>
      <c r="G351" s="30"/>
      <c r="H351" s="30"/>
      <c r="I351" s="30"/>
      <c r="K351" s="39"/>
      <c r="L351" s="38"/>
    </row>
    <row r="352" spans="1:12" s="37" customFormat="1" ht="13.5" x14ac:dyDescent="0.25">
      <c r="A352" s="30"/>
      <c r="B352" s="30"/>
      <c r="C352" s="28"/>
      <c r="D352" s="36"/>
      <c r="E352" s="30"/>
      <c r="F352" s="30"/>
      <c r="G352" s="30"/>
      <c r="H352" s="30"/>
      <c r="I352" s="30"/>
      <c r="K352" s="39"/>
      <c r="L352" s="38"/>
    </row>
    <row r="353" spans="1:12" s="37" customFormat="1" ht="13.5" x14ac:dyDescent="0.25">
      <c r="A353" s="30"/>
      <c r="B353" s="30"/>
      <c r="C353" s="28"/>
      <c r="D353" s="36"/>
      <c r="E353" s="30"/>
      <c r="F353" s="30"/>
      <c r="G353" s="30"/>
      <c r="H353" s="30"/>
      <c r="I353" s="30"/>
      <c r="K353" s="39"/>
      <c r="L353" s="38"/>
    </row>
    <row r="354" spans="1:12" s="37" customFormat="1" ht="13.5" x14ac:dyDescent="0.25">
      <c r="A354" s="30"/>
      <c r="B354" s="30"/>
      <c r="C354" s="28"/>
      <c r="D354" s="36"/>
      <c r="E354" s="30"/>
      <c r="F354" s="30"/>
      <c r="G354" s="30"/>
      <c r="H354" s="30"/>
      <c r="I354" s="30"/>
      <c r="K354" s="39"/>
      <c r="L354" s="38"/>
    </row>
    <row r="355" spans="1:12" s="37" customFormat="1" ht="13.5" x14ac:dyDescent="0.25">
      <c r="A355" s="30"/>
      <c r="B355" s="30"/>
      <c r="C355" s="28"/>
      <c r="D355" s="36"/>
      <c r="E355" s="30"/>
      <c r="F355" s="30"/>
      <c r="G355" s="30"/>
      <c r="H355" s="30"/>
      <c r="I355" s="30"/>
      <c r="K355" s="39"/>
      <c r="L355" s="38"/>
    </row>
    <row r="356" spans="1:12" s="37" customFormat="1" ht="13.5" x14ac:dyDescent="0.25">
      <c r="A356" s="30"/>
      <c r="B356" s="30"/>
      <c r="C356" s="28"/>
      <c r="D356" s="36"/>
      <c r="E356" s="30"/>
      <c r="F356" s="30"/>
      <c r="G356" s="30"/>
      <c r="H356" s="30"/>
      <c r="I356" s="30"/>
      <c r="K356" s="39"/>
      <c r="L356" s="38"/>
    </row>
    <row r="357" spans="1:12" s="37" customFormat="1" ht="13.5" x14ac:dyDescent="0.25">
      <c r="A357" s="30"/>
      <c r="B357" s="30"/>
      <c r="C357" s="28"/>
      <c r="D357" s="36"/>
      <c r="E357" s="30"/>
      <c r="F357" s="30"/>
      <c r="G357" s="30"/>
      <c r="H357" s="30"/>
      <c r="I357" s="30"/>
      <c r="K357" s="39"/>
      <c r="L357" s="38"/>
    </row>
    <row r="358" spans="1:12" s="37" customFormat="1" ht="13.5" x14ac:dyDescent="0.25">
      <c r="A358" s="30"/>
      <c r="B358" s="30"/>
      <c r="C358" s="28"/>
      <c r="D358" s="36"/>
      <c r="E358" s="30"/>
      <c r="F358" s="30"/>
      <c r="G358" s="30"/>
      <c r="H358" s="30"/>
      <c r="I358" s="30"/>
      <c r="K358" s="39"/>
      <c r="L358" s="38"/>
    </row>
    <row r="359" spans="1:12" s="37" customFormat="1" ht="13.5" x14ac:dyDescent="0.25">
      <c r="A359" s="30"/>
      <c r="B359" s="30"/>
      <c r="C359" s="28"/>
      <c r="D359" s="36"/>
      <c r="E359" s="30"/>
      <c r="F359" s="30"/>
      <c r="G359" s="30"/>
      <c r="H359" s="30"/>
      <c r="I359" s="30"/>
      <c r="K359" s="39"/>
      <c r="L359" s="38"/>
    </row>
    <row r="360" spans="1:12" s="37" customFormat="1" ht="13.5" x14ac:dyDescent="0.25">
      <c r="A360" s="30"/>
      <c r="B360" s="30"/>
      <c r="C360" s="28"/>
      <c r="D360" s="36"/>
      <c r="E360" s="30"/>
      <c r="F360" s="30"/>
      <c r="G360" s="30"/>
      <c r="H360" s="30"/>
      <c r="I360" s="30"/>
      <c r="K360" s="39"/>
      <c r="L360" s="38"/>
    </row>
    <row r="361" spans="1:12" s="37" customFormat="1" ht="13.5" x14ac:dyDescent="0.25">
      <c r="A361" s="30"/>
      <c r="B361" s="30"/>
      <c r="C361" s="28"/>
      <c r="D361" s="36"/>
      <c r="E361" s="30"/>
      <c r="F361" s="30"/>
      <c r="G361" s="30"/>
      <c r="H361" s="30"/>
      <c r="I361" s="30"/>
      <c r="K361" s="39"/>
      <c r="L361" s="38"/>
    </row>
    <row r="362" spans="1:12" s="37" customFormat="1" ht="13.5" x14ac:dyDescent="0.25">
      <c r="A362" s="30"/>
      <c r="B362" s="30"/>
      <c r="C362" s="28"/>
      <c r="D362" s="36"/>
      <c r="E362" s="30"/>
      <c r="F362" s="30"/>
      <c r="G362" s="30"/>
      <c r="H362" s="30"/>
      <c r="I362" s="30"/>
      <c r="K362" s="39"/>
      <c r="L362" s="38"/>
    </row>
    <row r="363" spans="1:12" s="37" customFormat="1" ht="13.5" x14ac:dyDescent="0.25">
      <c r="A363" s="30"/>
      <c r="B363" s="30"/>
      <c r="C363" s="28"/>
      <c r="D363" s="36"/>
      <c r="E363" s="30"/>
      <c r="F363" s="30"/>
      <c r="G363" s="30"/>
      <c r="H363" s="30"/>
      <c r="I363" s="30"/>
      <c r="K363" s="39"/>
      <c r="L363" s="38"/>
    </row>
    <row r="364" spans="1:12" s="37" customFormat="1" ht="13.5" x14ac:dyDescent="0.25">
      <c r="A364" s="30"/>
      <c r="B364" s="30"/>
      <c r="C364" s="28"/>
      <c r="D364" s="36"/>
      <c r="E364" s="30"/>
      <c r="F364" s="30"/>
      <c r="G364" s="30"/>
      <c r="H364" s="30"/>
      <c r="I364" s="30"/>
      <c r="K364" s="39"/>
      <c r="L364" s="38"/>
    </row>
    <row r="365" spans="1:12" s="37" customFormat="1" ht="13.5" x14ac:dyDescent="0.25">
      <c r="A365" s="30"/>
      <c r="B365" s="30"/>
      <c r="C365" s="28"/>
      <c r="D365" s="36"/>
      <c r="E365" s="30"/>
      <c r="F365" s="30"/>
      <c r="G365" s="30"/>
      <c r="H365" s="30"/>
      <c r="I365" s="30"/>
      <c r="K365" s="39"/>
      <c r="L365" s="38"/>
    </row>
    <row r="366" spans="1:12" s="37" customFormat="1" ht="13.5" x14ac:dyDescent="0.25">
      <c r="A366" s="30"/>
      <c r="B366" s="30"/>
      <c r="C366" s="28"/>
      <c r="D366" s="36"/>
      <c r="E366" s="30"/>
      <c r="F366" s="30"/>
      <c r="G366" s="30"/>
      <c r="H366" s="30"/>
      <c r="I366" s="30"/>
      <c r="K366" s="39"/>
      <c r="L366" s="38"/>
    </row>
    <row r="367" spans="1:12" s="37" customFormat="1" ht="13.5" x14ac:dyDescent="0.25">
      <c r="A367" s="30"/>
      <c r="B367" s="30"/>
      <c r="C367" s="28"/>
      <c r="D367" s="36"/>
      <c r="E367" s="30"/>
      <c r="F367" s="30"/>
      <c r="G367" s="30"/>
      <c r="H367" s="30"/>
      <c r="I367" s="30"/>
      <c r="K367" s="39"/>
      <c r="L367" s="38"/>
    </row>
    <row r="368" spans="1:12" s="37" customFormat="1" ht="13.5" x14ac:dyDescent="0.25">
      <c r="A368" s="30"/>
      <c r="B368" s="30"/>
      <c r="C368" s="28"/>
      <c r="D368" s="36"/>
      <c r="E368" s="30"/>
      <c r="F368" s="30"/>
      <c r="G368" s="30"/>
      <c r="H368" s="30"/>
      <c r="I368" s="30"/>
      <c r="K368" s="39"/>
      <c r="L368" s="38"/>
    </row>
    <row r="369" spans="1:12" s="37" customFormat="1" ht="13.5" x14ac:dyDescent="0.25">
      <c r="A369" s="30"/>
      <c r="B369" s="30"/>
      <c r="C369" s="28"/>
      <c r="D369" s="36"/>
      <c r="E369" s="30"/>
      <c r="F369" s="30"/>
      <c r="G369" s="30"/>
      <c r="H369" s="30"/>
      <c r="I369" s="30"/>
      <c r="K369" s="39"/>
      <c r="L369" s="38"/>
    </row>
    <row r="370" spans="1:12" s="37" customFormat="1" ht="13.5" x14ac:dyDescent="0.25">
      <c r="A370" s="30"/>
      <c r="B370" s="30"/>
      <c r="C370" s="28"/>
      <c r="D370" s="36"/>
      <c r="E370" s="30"/>
      <c r="F370" s="30"/>
      <c r="G370" s="30"/>
      <c r="H370" s="30"/>
      <c r="I370" s="30"/>
      <c r="K370" s="39"/>
      <c r="L370" s="38"/>
    </row>
    <row r="371" spans="1:12" s="37" customFormat="1" ht="13.5" x14ac:dyDescent="0.25">
      <c r="A371" s="30"/>
      <c r="B371" s="30"/>
      <c r="C371" s="28"/>
      <c r="D371" s="36"/>
      <c r="E371" s="30"/>
      <c r="F371" s="30"/>
      <c r="G371" s="30"/>
      <c r="H371" s="30"/>
      <c r="I371" s="30"/>
      <c r="K371" s="39"/>
      <c r="L371" s="38"/>
    </row>
    <row r="372" spans="1:12" s="37" customFormat="1" ht="13.5" x14ac:dyDescent="0.25">
      <c r="A372" s="30"/>
      <c r="B372" s="30"/>
      <c r="C372" s="28"/>
      <c r="D372" s="36"/>
      <c r="E372" s="30"/>
      <c r="F372" s="30"/>
      <c r="G372" s="30"/>
      <c r="H372" s="30"/>
      <c r="I372" s="30"/>
      <c r="K372" s="39"/>
      <c r="L372" s="38"/>
    </row>
    <row r="373" spans="1:12" s="37" customFormat="1" ht="13.5" x14ac:dyDescent="0.25">
      <c r="A373" s="30"/>
      <c r="B373" s="30"/>
      <c r="C373" s="28"/>
      <c r="D373" s="36"/>
      <c r="E373" s="30"/>
      <c r="F373" s="30"/>
      <c r="G373" s="30"/>
      <c r="H373" s="30"/>
      <c r="I373" s="30"/>
      <c r="K373" s="39"/>
      <c r="L373" s="38"/>
    </row>
    <row r="374" spans="1:12" s="37" customFormat="1" ht="13.5" x14ac:dyDescent="0.25">
      <c r="A374" s="30"/>
      <c r="B374" s="30"/>
      <c r="C374" s="28"/>
      <c r="D374" s="36"/>
      <c r="E374" s="30"/>
      <c r="F374" s="30"/>
      <c r="G374" s="30"/>
      <c r="H374" s="30"/>
      <c r="I374" s="30"/>
      <c r="K374" s="39"/>
      <c r="L374" s="38"/>
    </row>
    <row r="375" spans="1:12" s="37" customFormat="1" ht="13.5" x14ac:dyDescent="0.25">
      <c r="A375" s="30"/>
      <c r="B375" s="30"/>
      <c r="C375" s="28"/>
      <c r="D375" s="36"/>
      <c r="E375" s="30"/>
      <c r="F375" s="30"/>
      <c r="G375" s="30"/>
      <c r="H375" s="30"/>
      <c r="I375" s="30"/>
      <c r="K375" s="39"/>
      <c r="L375" s="38"/>
    </row>
    <row r="376" spans="1:12" s="37" customFormat="1" ht="13.5" x14ac:dyDescent="0.25">
      <c r="A376" s="30"/>
      <c r="B376" s="30"/>
      <c r="C376" s="28"/>
      <c r="D376" s="36"/>
      <c r="E376" s="30"/>
      <c r="F376" s="30"/>
      <c r="G376" s="30"/>
      <c r="H376" s="30"/>
      <c r="I376" s="30"/>
      <c r="K376" s="39"/>
      <c r="L376" s="38"/>
    </row>
    <row r="377" spans="1:12" s="37" customFormat="1" ht="13.5" x14ac:dyDescent="0.25">
      <c r="A377" s="30"/>
      <c r="B377" s="30"/>
      <c r="C377" s="28"/>
      <c r="D377" s="36"/>
      <c r="E377" s="30"/>
      <c r="F377" s="30"/>
      <c r="G377" s="30"/>
      <c r="H377" s="30"/>
      <c r="I377" s="30"/>
      <c r="K377" s="39"/>
      <c r="L377" s="38"/>
    </row>
    <row r="378" spans="1:12" s="37" customFormat="1" ht="13.5" x14ac:dyDescent="0.25">
      <c r="A378" s="30"/>
      <c r="B378" s="30"/>
      <c r="C378" s="28"/>
      <c r="D378" s="36"/>
      <c r="E378" s="30"/>
      <c r="F378" s="30"/>
      <c r="G378" s="30"/>
      <c r="H378" s="30"/>
      <c r="I378" s="30"/>
      <c r="K378" s="39"/>
      <c r="L378" s="38"/>
    </row>
    <row r="379" spans="1:12" s="37" customFormat="1" ht="13.5" x14ac:dyDescent="0.25">
      <c r="A379" s="30"/>
      <c r="B379" s="30"/>
      <c r="C379" s="28"/>
      <c r="D379" s="36"/>
      <c r="E379" s="30"/>
      <c r="F379" s="30"/>
      <c r="G379" s="30"/>
      <c r="H379" s="30"/>
      <c r="I379" s="30"/>
      <c r="K379" s="39"/>
      <c r="L379" s="38"/>
    </row>
    <row r="380" spans="1:12" s="37" customFormat="1" ht="13.5" x14ac:dyDescent="0.25">
      <c r="A380" s="30"/>
      <c r="B380" s="30"/>
      <c r="C380" s="28"/>
      <c r="D380" s="36"/>
      <c r="E380" s="30"/>
      <c r="F380" s="30"/>
      <c r="G380" s="30"/>
      <c r="H380" s="30"/>
      <c r="I380" s="30"/>
      <c r="K380" s="39"/>
      <c r="L380" s="38"/>
    </row>
    <row r="381" spans="1:12" s="37" customFormat="1" ht="13.5" x14ac:dyDescent="0.25">
      <c r="A381" s="30"/>
      <c r="B381" s="30"/>
      <c r="C381" s="28"/>
      <c r="D381" s="36"/>
      <c r="E381" s="30"/>
      <c r="F381" s="30"/>
      <c r="G381" s="30"/>
      <c r="H381" s="30"/>
      <c r="I381" s="30"/>
      <c r="K381" s="39"/>
      <c r="L381" s="38"/>
    </row>
    <row r="382" spans="1:12" s="37" customFormat="1" ht="13.5" x14ac:dyDescent="0.25">
      <c r="A382" s="30"/>
      <c r="B382" s="30"/>
      <c r="C382" s="28"/>
      <c r="D382" s="36"/>
      <c r="E382" s="30"/>
      <c r="F382" s="30"/>
      <c r="G382" s="30"/>
      <c r="H382" s="30"/>
      <c r="I382" s="30"/>
      <c r="K382" s="39"/>
      <c r="L382" s="38"/>
    </row>
    <row r="383" spans="1:12" s="37" customFormat="1" ht="13.5" x14ac:dyDescent="0.25">
      <c r="A383" s="30"/>
      <c r="B383" s="30"/>
      <c r="C383" s="28"/>
      <c r="D383" s="36"/>
      <c r="E383" s="30"/>
      <c r="F383" s="30"/>
      <c r="G383" s="30"/>
      <c r="H383" s="30"/>
      <c r="I383" s="30"/>
      <c r="K383" s="39"/>
      <c r="L383" s="38"/>
    </row>
    <row r="384" spans="1:12" s="37" customFormat="1" ht="13.5" x14ac:dyDescent="0.25">
      <c r="A384" s="30"/>
      <c r="B384" s="30"/>
      <c r="C384" s="28"/>
      <c r="D384" s="36"/>
      <c r="E384" s="30"/>
      <c r="F384" s="30"/>
      <c r="G384" s="30"/>
      <c r="H384" s="30"/>
      <c r="I384" s="30"/>
      <c r="K384" s="39"/>
      <c r="L384" s="38"/>
    </row>
    <row r="385" spans="1:12" s="37" customFormat="1" ht="13.5" x14ac:dyDescent="0.25">
      <c r="A385" s="30"/>
      <c r="B385" s="30"/>
      <c r="C385" s="28"/>
      <c r="D385" s="36"/>
      <c r="E385" s="30"/>
      <c r="F385" s="30"/>
      <c r="G385" s="30"/>
      <c r="H385" s="30"/>
      <c r="I385" s="30"/>
      <c r="K385" s="39"/>
      <c r="L385" s="38"/>
    </row>
    <row r="386" spans="1:12" s="37" customFormat="1" ht="13.5" x14ac:dyDescent="0.25">
      <c r="A386" s="30"/>
      <c r="B386" s="30"/>
      <c r="C386" s="28"/>
      <c r="D386" s="36"/>
      <c r="E386" s="30"/>
      <c r="F386" s="30"/>
      <c r="G386" s="30"/>
      <c r="H386" s="30"/>
      <c r="I386" s="30"/>
      <c r="K386" s="39"/>
      <c r="L386" s="38"/>
    </row>
    <row r="387" spans="1:12" s="37" customFormat="1" ht="13.5" x14ac:dyDescent="0.25">
      <c r="A387" s="30"/>
      <c r="B387" s="30"/>
      <c r="C387" s="28"/>
      <c r="D387" s="36"/>
      <c r="E387" s="30"/>
      <c r="F387" s="30"/>
      <c r="G387" s="30"/>
      <c r="H387" s="30"/>
      <c r="I387" s="30"/>
      <c r="K387" s="39"/>
      <c r="L387" s="38"/>
    </row>
    <row r="388" spans="1:12" s="37" customFormat="1" ht="13.5" x14ac:dyDescent="0.25">
      <c r="A388" s="30"/>
      <c r="B388" s="30"/>
      <c r="C388" s="28"/>
      <c r="D388" s="36"/>
      <c r="E388" s="30"/>
      <c r="F388" s="30"/>
      <c r="G388" s="30"/>
      <c r="H388" s="30"/>
      <c r="I388" s="30"/>
      <c r="K388" s="39"/>
      <c r="L388" s="38"/>
    </row>
    <row r="389" spans="1:12" s="37" customFormat="1" ht="13.5" x14ac:dyDescent="0.25">
      <c r="A389" s="30"/>
      <c r="B389" s="30"/>
      <c r="C389" s="28"/>
      <c r="D389" s="36"/>
      <c r="E389" s="30"/>
      <c r="F389" s="30"/>
      <c r="G389" s="30"/>
      <c r="H389" s="30"/>
      <c r="I389" s="30"/>
      <c r="K389" s="39"/>
      <c r="L389" s="38"/>
    </row>
    <row r="390" spans="1:12" s="37" customFormat="1" ht="13.5" x14ac:dyDescent="0.25">
      <c r="A390" s="30"/>
      <c r="B390" s="30"/>
      <c r="C390" s="28"/>
      <c r="D390" s="36"/>
      <c r="E390" s="30"/>
      <c r="F390" s="30"/>
      <c r="G390" s="30"/>
      <c r="H390" s="30"/>
      <c r="I390" s="30"/>
      <c r="K390" s="39"/>
      <c r="L390" s="38"/>
    </row>
    <row r="391" spans="1:12" s="37" customFormat="1" ht="13.5" x14ac:dyDescent="0.25">
      <c r="A391" s="30"/>
      <c r="B391" s="30"/>
      <c r="C391" s="28"/>
      <c r="D391" s="36"/>
      <c r="E391" s="30"/>
      <c r="F391" s="30"/>
      <c r="G391" s="30"/>
      <c r="H391" s="30"/>
      <c r="I391" s="30"/>
      <c r="K391" s="39"/>
      <c r="L391" s="38"/>
    </row>
    <row r="392" spans="1:12" s="37" customFormat="1" ht="13.5" x14ac:dyDescent="0.25">
      <c r="A392" s="30"/>
      <c r="B392" s="30"/>
      <c r="C392" s="28"/>
      <c r="D392" s="36"/>
      <c r="E392" s="30"/>
      <c r="F392" s="30"/>
      <c r="G392" s="30"/>
      <c r="H392" s="30"/>
      <c r="I392" s="30"/>
      <c r="K392" s="39"/>
      <c r="L392" s="38"/>
    </row>
    <row r="393" spans="1:12" s="37" customFormat="1" ht="13.5" x14ac:dyDescent="0.25">
      <c r="A393" s="30"/>
      <c r="B393" s="30"/>
      <c r="C393" s="28"/>
      <c r="D393" s="36"/>
      <c r="E393" s="30"/>
      <c r="F393" s="30"/>
      <c r="G393" s="30"/>
      <c r="H393" s="30"/>
      <c r="I393" s="30"/>
      <c r="K393" s="39"/>
      <c r="L393" s="38"/>
    </row>
    <row r="394" spans="1:12" s="37" customFormat="1" ht="13.5" x14ac:dyDescent="0.25">
      <c r="A394" s="30"/>
      <c r="B394" s="30"/>
      <c r="C394" s="28"/>
      <c r="D394" s="36"/>
      <c r="E394" s="30"/>
      <c r="F394" s="30"/>
      <c r="G394" s="30"/>
      <c r="H394" s="30"/>
      <c r="I394" s="30"/>
      <c r="K394" s="39"/>
      <c r="L394" s="38"/>
    </row>
    <row r="395" spans="1:12" s="37" customFormat="1" ht="13.5" x14ac:dyDescent="0.25">
      <c r="A395" s="30"/>
      <c r="B395" s="30"/>
      <c r="C395" s="28"/>
      <c r="D395" s="36"/>
      <c r="E395" s="30"/>
      <c r="F395" s="30"/>
      <c r="G395" s="30"/>
      <c r="H395" s="30"/>
      <c r="I395" s="30"/>
      <c r="K395" s="39"/>
      <c r="L395" s="38"/>
    </row>
    <row r="396" spans="1:12" s="37" customFormat="1" ht="13.5" x14ac:dyDescent="0.25">
      <c r="A396" s="30"/>
      <c r="B396" s="30"/>
      <c r="C396" s="28"/>
      <c r="D396" s="36"/>
      <c r="E396" s="30"/>
      <c r="F396" s="30"/>
      <c r="G396" s="30"/>
      <c r="H396" s="30"/>
      <c r="I396" s="30"/>
      <c r="K396" s="39"/>
      <c r="L396" s="38"/>
    </row>
    <row r="397" spans="1:12" s="37" customFormat="1" ht="13.5" x14ac:dyDescent="0.25">
      <c r="A397" s="30"/>
      <c r="B397" s="30"/>
      <c r="C397" s="28"/>
      <c r="D397" s="36"/>
      <c r="E397" s="30"/>
      <c r="F397" s="30"/>
      <c r="G397" s="30"/>
      <c r="H397" s="30"/>
      <c r="I397" s="30"/>
      <c r="K397" s="39"/>
      <c r="L397" s="38"/>
    </row>
    <row r="398" spans="1:12" s="37" customFormat="1" ht="13.5" x14ac:dyDescent="0.25">
      <c r="A398" s="30"/>
      <c r="B398" s="30"/>
      <c r="C398" s="28"/>
      <c r="D398" s="36"/>
      <c r="E398" s="30"/>
      <c r="F398" s="30"/>
      <c r="G398" s="30"/>
      <c r="H398" s="30"/>
      <c r="I398" s="30"/>
      <c r="K398" s="39"/>
      <c r="L398" s="38"/>
    </row>
    <row r="399" spans="1:12" s="37" customFormat="1" ht="13.5" x14ac:dyDescent="0.25">
      <c r="A399" s="30"/>
      <c r="B399" s="30"/>
      <c r="C399" s="28"/>
      <c r="D399" s="36"/>
      <c r="E399" s="30"/>
      <c r="F399" s="30"/>
      <c r="G399" s="30"/>
      <c r="H399" s="30"/>
      <c r="I399" s="30"/>
      <c r="K399" s="39"/>
      <c r="L399" s="38"/>
    </row>
    <row r="400" spans="1:12" s="37" customFormat="1" ht="13.5" x14ac:dyDescent="0.25">
      <c r="A400" s="30"/>
      <c r="B400" s="30"/>
      <c r="C400" s="28"/>
      <c r="D400" s="36"/>
      <c r="E400" s="30"/>
      <c r="F400" s="30"/>
      <c r="G400" s="30"/>
      <c r="H400" s="30"/>
      <c r="I400" s="30"/>
      <c r="K400" s="39"/>
      <c r="L400" s="38"/>
    </row>
    <row r="401" spans="1:12" s="37" customFormat="1" ht="13.5" x14ac:dyDescent="0.25">
      <c r="A401" s="30"/>
      <c r="B401" s="30"/>
      <c r="C401" s="28"/>
      <c r="D401" s="36"/>
      <c r="E401" s="30"/>
      <c r="F401" s="30"/>
      <c r="G401" s="30"/>
      <c r="H401" s="30"/>
      <c r="I401" s="30"/>
      <c r="K401" s="39"/>
      <c r="L401" s="38"/>
    </row>
    <row r="402" spans="1:12" s="37" customFormat="1" ht="13.5" x14ac:dyDescent="0.25">
      <c r="A402" s="30"/>
      <c r="B402" s="30"/>
      <c r="C402" s="28"/>
      <c r="D402" s="36"/>
      <c r="E402" s="30"/>
      <c r="F402" s="30"/>
      <c r="G402" s="30"/>
      <c r="H402" s="30"/>
      <c r="I402" s="30"/>
      <c r="K402" s="39"/>
      <c r="L402" s="38"/>
    </row>
    <row r="403" spans="1:12" s="37" customFormat="1" ht="13.5" x14ac:dyDescent="0.25">
      <c r="A403" s="30"/>
      <c r="B403" s="30"/>
      <c r="C403" s="28"/>
      <c r="D403" s="36"/>
      <c r="E403" s="30"/>
      <c r="F403" s="30"/>
      <c r="G403" s="30"/>
      <c r="H403" s="30"/>
      <c r="I403" s="30"/>
      <c r="K403" s="39"/>
      <c r="L403" s="38"/>
    </row>
    <row r="404" spans="1:12" s="37" customFormat="1" ht="13.5" x14ac:dyDescent="0.25">
      <c r="A404" s="30"/>
      <c r="B404" s="30"/>
      <c r="C404" s="28"/>
      <c r="D404" s="36"/>
      <c r="E404" s="30"/>
      <c r="F404" s="30"/>
      <c r="G404" s="30"/>
      <c r="H404" s="30"/>
      <c r="I404" s="30"/>
      <c r="K404" s="39"/>
      <c r="L404" s="38"/>
    </row>
    <row r="405" spans="1:12" s="37" customFormat="1" ht="13.5" x14ac:dyDescent="0.25">
      <c r="A405" s="30"/>
      <c r="B405" s="30"/>
      <c r="C405" s="28"/>
      <c r="D405" s="36"/>
      <c r="E405" s="30"/>
      <c r="F405" s="30"/>
      <c r="G405" s="30"/>
      <c r="H405" s="30"/>
      <c r="I405" s="30"/>
      <c r="K405" s="39"/>
      <c r="L405" s="38"/>
    </row>
    <row r="406" spans="1:12" s="37" customFormat="1" ht="13.5" x14ac:dyDescent="0.25">
      <c r="A406" s="30"/>
      <c r="B406" s="30"/>
      <c r="C406" s="28"/>
      <c r="D406" s="36"/>
      <c r="E406" s="30"/>
      <c r="F406" s="30"/>
      <c r="G406" s="30"/>
      <c r="H406" s="30"/>
      <c r="I406" s="30"/>
      <c r="K406" s="39"/>
      <c r="L406" s="38"/>
    </row>
    <row r="407" spans="1:12" s="37" customFormat="1" ht="13.5" x14ac:dyDescent="0.25">
      <c r="A407" s="30"/>
      <c r="B407" s="30"/>
      <c r="C407" s="28"/>
      <c r="D407" s="36"/>
      <c r="E407" s="30"/>
      <c r="F407" s="30"/>
      <c r="G407" s="30"/>
      <c r="H407" s="30"/>
      <c r="I407" s="30"/>
      <c r="K407" s="39"/>
      <c r="L407" s="38"/>
    </row>
    <row r="408" spans="1:12" s="37" customFormat="1" ht="13.5" x14ac:dyDescent="0.25">
      <c r="A408" s="30"/>
      <c r="B408" s="30"/>
      <c r="C408" s="28"/>
      <c r="D408" s="36"/>
      <c r="E408" s="30"/>
      <c r="F408" s="30"/>
      <c r="G408" s="30"/>
      <c r="H408" s="30"/>
      <c r="I408" s="30"/>
      <c r="K408" s="39"/>
      <c r="L408" s="38"/>
    </row>
    <row r="409" spans="1:12" s="37" customFormat="1" ht="13.5" x14ac:dyDescent="0.25">
      <c r="A409" s="30"/>
      <c r="B409" s="30"/>
      <c r="C409" s="28"/>
      <c r="D409" s="36"/>
      <c r="E409" s="30"/>
      <c r="F409" s="30"/>
      <c r="G409" s="30"/>
      <c r="H409" s="30"/>
      <c r="I409" s="30"/>
      <c r="K409" s="39"/>
      <c r="L409" s="38"/>
    </row>
    <row r="410" spans="1:12" s="37" customFormat="1" ht="13.5" x14ac:dyDescent="0.25">
      <c r="A410" s="30"/>
      <c r="B410" s="30"/>
      <c r="C410" s="28"/>
      <c r="D410" s="36"/>
      <c r="E410" s="30"/>
      <c r="F410" s="30"/>
      <c r="G410" s="30"/>
      <c r="H410" s="30"/>
      <c r="I410" s="30"/>
      <c r="K410" s="39"/>
      <c r="L410" s="38"/>
    </row>
    <row r="411" spans="1:12" s="37" customFormat="1" ht="13.5" x14ac:dyDescent="0.25">
      <c r="A411" s="30"/>
      <c r="B411" s="30"/>
      <c r="C411" s="28"/>
      <c r="D411" s="36"/>
      <c r="E411" s="30"/>
      <c r="F411" s="30"/>
      <c r="G411" s="30"/>
      <c r="H411" s="30"/>
      <c r="I411" s="30"/>
      <c r="K411" s="39"/>
      <c r="L411" s="38"/>
    </row>
    <row r="412" spans="1:12" s="37" customFormat="1" ht="13.5" x14ac:dyDescent="0.25">
      <c r="A412" s="30"/>
      <c r="B412" s="30"/>
      <c r="C412" s="28"/>
      <c r="D412" s="36"/>
      <c r="E412" s="30"/>
      <c r="F412" s="30"/>
      <c r="G412" s="30"/>
      <c r="H412" s="30"/>
      <c r="I412" s="30"/>
      <c r="K412" s="39"/>
      <c r="L412" s="38"/>
    </row>
    <row r="413" spans="1:12" s="37" customFormat="1" ht="13.5" x14ac:dyDescent="0.25">
      <c r="A413" s="30"/>
      <c r="B413" s="30"/>
      <c r="C413" s="28"/>
      <c r="D413" s="36"/>
      <c r="E413" s="30"/>
      <c r="F413" s="30"/>
      <c r="G413" s="30"/>
      <c r="H413" s="30"/>
      <c r="I413" s="30"/>
      <c r="K413" s="39"/>
      <c r="L413" s="38"/>
    </row>
    <row r="414" spans="1:12" s="37" customFormat="1" ht="13.5" x14ac:dyDescent="0.25">
      <c r="A414" s="30"/>
      <c r="B414" s="30"/>
      <c r="C414" s="28"/>
      <c r="D414" s="36"/>
      <c r="E414" s="30"/>
      <c r="F414" s="30"/>
      <c r="G414" s="30"/>
      <c r="H414" s="30"/>
      <c r="I414" s="30"/>
      <c r="K414" s="39"/>
      <c r="L414" s="38"/>
    </row>
    <row r="415" spans="1:12" s="37" customFormat="1" ht="13.5" x14ac:dyDescent="0.25">
      <c r="A415" s="30"/>
      <c r="B415" s="30"/>
      <c r="C415" s="28"/>
      <c r="D415" s="36"/>
      <c r="E415" s="30"/>
      <c r="F415" s="30"/>
      <c r="G415" s="30"/>
      <c r="H415" s="30"/>
      <c r="I415" s="30"/>
      <c r="K415" s="39"/>
      <c r="L415" s="38"/>
    </row>
    <row r="416" spans="1:12" s="37" customFormat="1" ht="13.5" x14ac:dyDescent="0.25">
      <c r="A416" s="30"/>
      <c r="B416" s="30"/>
      <c r="C416" s="28"/>
      <c r="D416" s="36"/>
      <c r="E416" s="30"/>
      <c r="F416" s="30"/>
      <c r="G416" s="30"/>
      <c r="H416" s="30"/>
      <c r="I416" s="30"/>
      <c r="K416" s="39"/>
      <c r="L416" s="38"/>
    </row>
    <row r="417" spans="1:12" s="37" customFormat="1" ht="13.5" x14ac:dyDescent="0.25">
      <c r="A417" s="30"/>
      <c r="B417" s="30"/>
      <c r="C417" s="28"/>
      <c r="D417" s="36"/>
      <c r="E417" s="30"/>
      <c r="F417" s="30"/>
      <c r="G417" s="30"/>
      <c r="H417" s="30"/>
      <c r="I417" s="30"/>
      <c r="K417" s="39"/>
      <c r="L417" s="38"/>
    </row>
    <row r="418" spans="1:12" s="37" customFormat="1" ht="13.5" x14ac:dyDescent="0.25">
      <c r="A418" s="30"/>
      <c r="B418" s="30"/>
      <c r="C418" s="28"/>
      <c r="D418" s="36"/>
      <c r="E418" s="30"/>
      <c r="F418" s="30"/>
      <c r="G418" s="30"/>
      <c r="H418" s="30"/>
      <c r="I418" s="30"/>
      <c r="K418" s="39"/>
      <c r="L418" s="38"/>
    </row>
    <row r="419" spans="1:12" s="37" customFormat="1" ht="13.5" x14ac:dyDescent="0.25">
      <c r="A419" s="30"/>
      <c r="B419" s="30"/>
      <c r="C419" s="28"/>
      <c r="D419" s="36"/>
      <c r="E419" s="30"/>
      <c r="F419" s="30"/>
      <c r="G419" s="30"/>
      <c r="H419" s="30"/>
      <c r="I419" s="30"/>
      <c r="K419" s="39"/>
      <c r="L419" s="38"/>
    </row>
    <row r="420" spans="1:12" s="37" customFormat="1" ht="13.5" x14ac:dyDescent="0.25">
      <c r="A420" s="30"/>
      <c r="B420" s="30"/>
      <c r="C420" s="28"/>
      <c r="D420" s="36"/>
      <c r="E420" s="30"/>
      <c r="F420" s="30"/>
      <c r="G420" s="30"/>
      <c r="H420" s="30"/>
      <c r="I420" s="30"/>
      <c r="K420" s="39"/>
      <c r="L420" s="38"/>
    </row>
    <row r="421" spans="1:12" s="37" customFormat="1" ht="13.5" x14ac:dyDescent="0.25">
      <c r="A421" s="30"/>
      <c r="B421" s="30"/>
      <c r="C421" s="28"/>
      <c r="D421" s="36"/>
      <c r="E421" s="30"/>
      <c r="F421" s="30"/>
      <c r="G421" s="30"/>
      <c r="H421" s="30"/>
      <c r="I421" s="30"/>
      <c r="K421" s="39"/>
      <c r="L421" s="38"/>
    </row>
    <row r="422" spans="1:12" s="37" customFormat="1" ht="13.5" x14ac:dyDescent="0.25">
      <c r="A422" s="30"/>
      <c r="B422" s="30"/>
      <c r="C422" s="28"/>
      <c r="D422" s="36"/>
      <c r="E422" s="30"/>
      <c r="F422" s="30"/>
      <c r="G422" s="30"/>
      <c r="H422" s="30"/>
      <c r="I422" s="30"/>
      <c r="K422" s="39"/>
      <c r="L422" s="38"/>
    </row>
    <row r="423" spans="1:12" s="37" customFormat="1" ht="13.5" x14ac:dyDescent="0.25">
      <c r="A423" s="30"/>
      <c r="B423" s="30"/>
      <c r="C423" s="28"/>
      <c r="D423" s="36"/>
      <c r="E423" s="30"/>
      <c r="F423" s="30"/>
      <c r="G423" s="30"/>
      <c r="H423" s="30"/>
      <c r="I423" s="30"/>
      <c r="K423" s="39"/>
      <c r="L423" s="38"/>
    </row>
    <row r="424" spans="1:12" s="37" customFormat="1" ht="13.5" x14ac:dyDescent="0.25">
      <c r="A424" s="30"/>
      <c r="B424" s="30"/>
      <c r="C424" s="28"/>
      <c r="D424" s="36"/>
      <c r="E424" s="30"/>
      <c r="F424" s="30"/>
      <c r="G424" s="30"/>
      <c r="H424" s="30"/>
      <c r="I424" s="30"/>
      <c r="K424" s="39"/>
      <c r="L424" s="38"/>
    </row>
    <row r="425" spans="1:12" s="37" customFormat="1" ht="13.5" x14ac:dyDescent="0.25">
      <c r="A425" s="30"/>
      <c r="B425" s="30"/>
      <c r="C425" s="28"/>
      <c r="D425" s="36"/>
      <c r="E425" s="30"/>
      <c r="F425" s="30"/>
      <c r="G425" s="30"/>
      <c r="H425" s="30"/>
      <c r="I425" s="30"/>
      <c r="K425" s="39"/>
      <c r="L425" s="38"/>
    </row>
    <row r="426" spans="1:12" s="37" customFormat="1" ht="13.5" x14ac:dyDescent="0.25">
      <c r="A426" s="30"/>
      <c r="B426" s="30"/>
      <c r="C426" s="28"/>
      <c r="D426" s="36"/>
      <c r="E426" s="30"/>
      <c r="F426" s="30"/>
      <c r="G426" s="30"/>
      <c r="H426" s="30"/>
      <c r="I426" s="30"/>
      <c r="K426" s="39"/>
      <c r="L426" s="38"/>
    </row>
    <row r="427" spans="1:12" s="37" customFormat="1" ht="13.5" x14ac:dyDescent="0.25">
      <c r="A427" s="30"/>
      <c r="B427" s="30"/>
      <c r="C427" s="28"/>
      <c r="D427" s="36"/>
      <c r="E427" s="30"/>
      <c r="F427" s="30"/>
      <c r="G427" s="30"/>
      <c r="H427" s="30"/>
      <c r="I427" s="30"/>
      <c r="K427" s="39"/>
      <c r="L427" s="38"/>
    </row>
    <row r="428" spans="1:12" s="37" customFormat="1" ht="13.5" x14ac:dyDescent="0.25">
      <c r="A428" s="30"/>
      <c r="B428" s="30"/>
      <c r="C428" s="28"/>
      <c r="D428" s="36"/>
      <c r="E428" s="30"/>
      <c r="F428" s="30"/>
      <c r="G428" s="30"/>
      <c r="H428" s="30"/>
      <c r="I428" s="30"/>
      <c r="K428" s="39"/>
      <c r="L428" s="38"/>
    </row>
    <row r="429" spans="1:12" s="37" customFormat="1" ht="13.5" x14ac:dyDescent="0.25">
      <c r="A429" s="30"/>
      <c r="B429" s="30"/>
      <c r="C429" s="28"/>
      <c r="D429" s="36"/>
      <c r="E429" s="30"/>
      <c r="F429" s="30"/>
      <c r="G429" s="30"/>
      <c r="H429" s="30"/>
      <c r="I429" s="30"/>
      <c r="K429" s="39"/>
      <c r="L429" s="38"/>
    </row>
    <row r="430" spans="1:12" s="37" customFormat="1" ht="13.5" x14ac:dyDescent="0.25">
      <c r="A430" s="30"/>
      <c r="B430" s="30"/>
      <c r="C430" s="28"/>
      <c r="D430" s="36"/>
      <c r="E430" s="30"/>
      <c r="F430" s="30"/>
      <c r="G430" s="30"/>
      <c r="H430" s="30"/>
      <c r="I430" s="30"/>
      <c r="K430" s="39"/>
      <c r="L430" s="38"/>
    </row>
    <row r="431" spans="1:12" s="37" customFormat="1" ht="13.5" x14ac:dyDescent="0.25">
      <c r="A431" s="30"/>
      <c r="B431" s="30"/>
      <c r="C431" s="28"/>
      <c r="D431" s="36"/>
      <c r="E431" s="30"/>
      <c r="F431" s="30"/>
      <c r="G431" s="30"/>
      <c r="H431" s="30"/>
      <c r="I431" s="30"/>
      <c r="K431" s="39"/>
      <c r="L431" s="38"/>
    </row>
    <row r="432" spans="1:12" s="37" customFormat="1" ht="13.5" x14ac:dyDescent="0.25">
      <c r="A432" s="30"/>
      <c r="B432" s="30"/>
      <c r="C432" s="28"/>
      <c r="D432" s="36"/>
      <c r="E432" s="30"/>
      <c r="F432" s="30"/>
      <c r="G432" s="30"/>
      <c r="H432" s="30"/>
      <c r="I432" s="30"/>
      <c r="K432" s="39"/>
      <c r="L432" s="38"/>
    </row>
    <row r="433" spans="1:12" s="37" customFormat="1" ht="13.5" x14ac:dyDescent="0.25">
      <c r="A433" s="30"/>
      <c r="B433" s="30"/>
      <c r="C433" s="28"/>
      <c r="D433" s="36"/>
      <c r="E433" s="30"/>
      <c r="F433" s="30"/>
      <c r="G433" s="30"/>
      <c r="H433" s="30"/>
      <c r="I433" s="30"/>
      <c r="K433" s="39"/>
      <c r="L433" s="38"/>
    </row>
    <row r="434" spans="1:12" s="37" customFormat="1" ht="13.5" x14ac:dyDescent="0.25">
      <c r="A434" s="30"/>
      <c r="B434" s="30"/>
      <c r="C434" s="28"/>
      <c r="D434" s="36"/>
      <c r="E434" s="30"/>
      <c r="F434" s="30"/>
      <c r="G434" s="30"/>
      <c r="H434" s="30"/>
      <c r="I434" s="30"/>
      <c r="K434" s="39"/>
      <c r="L434" s="38"/>
    </row>
    <row r="435" spans="1:12" s="37" customFormat="1" ht="13.5" x14ac:dyDescent="0.25">
      <c r="A435" s="30"/>
      <c r="B435" s="30"/>
      <c r="C435" s="28"/>
      <c r="D435" s="36"/>
      <c r="E435" s="30"/>
      <c r="F435" s="30"/>
      <c r="G435" s="30"/>
      <c r="H435" s="30"/>
      <c r="I435" s="30"/>
      <c r="K435" s="39"/>
      <c r="L435" s="38"/>
    </row>
    <row r="436" spans="1:12" s="37" customFormat="1" ht="13.5" x14ac:dyDescent="0.25">
      <c r="A436" s="30"/>
      <c r="B436" s="30"/>
      <c r="C436" s="28"/>
      <c r="D436" s="36"/>
      <c r="E436" s="30"/>
      <c r="F436" s="30"/>
      <c r="G436" s="30"/>
      <c r="H436" s="30"/>
      <c r="I436" s="30"/>
      <c r="K436" s="39"/>
      <c r="L436" s="38"/>
    </row>
    <row r="437" spans="1:12" s="37" customFormat="1" ht="13.5" x14ac:dyDescent="0.25">
      <c r="A437" s="30"/>
      <c r="B437" s="30"/>
      <c r="C437" s="28"/>
      <c r="D437" s="36"/>
      <c r="E437" s="30"/>
      <c r="F437" s="30"/>
      <c r="G437" s="30"/>
      <c r="H437" s="30"/>
      <c r="I437" s="30"/>
      <c r="K437" s="39"/>
      <c r="L437" s="38"/>
    </row>
    <row r="438" spans="1:12" s="37" customFormat="1" ht="13.5" x14ac:dyDescent="0.25">
      <c r="A438" s="30"/>
      <c r="B438" s="30"/>
      <c r="C438" s="28"/>
      <c r="D438" s="36"/>
      <c r="E438" s="30"/>
      <c r="F438" s="30"/>
      <c r="G438" s="30"/>
      <c r="H438" s="30"/>
      <c r="I438" s="30"/>
      <c r="K438" s="39"/>
      <c r="L438" s="38"/>
    </row>
    <row r="439" spans="1:12" s="37" customFormat="1" ht="13.5" x14ac:dyDescent="0.25">
      <c r="A439" s="30"/>
      <c r="B439" s="30"/>
      <c r="C439" s="28"/>
      <c r="D439" s="36"/>
      <c r="E439" s="30"/>
      <c r="F439" s="30"/>
      <c r="G439" s="30"/>
      <c r="H439" s="30"/>
      <c r="I439" s="30"/>
      <c r="K439" s="39"/>
      <c r="L439" s="38"/>
    </row>
    <row r="440" spans="1:12" s="37" customFormat="1" ht="13.5" x14ac:dyDescent="0.25">
      <c r="A440" s="30"/>
      <c r="B440" s="30"/>
      <c r="C440" s="28"/>
      <c r="D440" s="36"/>
      <c r="E440" s="30"/>
      <c r="F440" s="30"/>
      <c r="G440" s="30"/>
      <c r="H440" s="30"/>
      <c r="I440" s="30"/>
      <c r="K440" s="39"/>
      <c r="L440" s="38"/>
    </row>
    <row r="441" spans="1:12" s="37" customFormat="1" ht="13.5" x14ac:dyDescent="0.25">
      <c r="A441" s="30"/>
      <c r="B441" s="30"/>
      <c r="C441" s="28"/>
      <c r="D441" s="36"/>
      <c r="E441" s="30"/>
      <c r="F441" s="30"/>
      <c r="G441" s="30"/>
      <c r="H441" s="30"/>
      <c r="I441" s="30"/>
      <c r="K441" s="39"/>
      <c r="L441" s="38"/>
    </row>
    <row r="442" spans="1:12" s="37" customFormat="1" ht="13.5" x14ac:dyDescent="0.25">
      <c r="A442" s="30"/>
      <c r="B442" s="30"/>
      <c r="C442" s="28"/>
      <c r="D442" s="36"/>
      <c r="E442" s="30"/>
      <c r="F442" s="30"/>
      <c r="G442" s="30"/>
      <c r="H442" s="30"/>
      <c r="I442" s="30"/>
      <c r="K442" s="39"/>
      <c r="L442" s="38"/>
    </row>
    <row r="443" spans="1:12" s="37" customFormat="1" ht="13.5" x14ac:dyDescent="0.25">
      <c r="A443" s="30"/>
      <c r="B443" s="30"/>
      <c r="C443" s="28"/>
      <c r="D443" s="36"/>
      <c r="E443" s="30"/>
      <c r="F443" s="30"/>
      <c r="G443" s="30"/>
      <c r="H443" s="30"/>
      <c r="I443" s="30"/>
      <c r="K443" s="39"/>
      <c r="L443" s="38"/>
    </row>
    <row r="444" spans="1:12" s="37" customFormat="1" ht="13.5" x14ac:dyDescent="0.25">
      <c r="A444" s="30"/>
      <c r="B444" s="30"/>
      <c r="C444" s="28"/>
      <c r="D444" s="36"/>
      <c r="E444" s="30"/>
      <c r="F444" s="30"/>
      <c r="G444" s="30"/>
      <c r="H444" s="30"/>
      <c r="I444" s="30"/>
      <c r="K444" s="39"/>
      <c r="L444" s="38"/>
    </row>
    <row r="445" spans="1:12" s="37" customFormat="1" ht="13.5" x14ac:dyDescent="0.25">
      <c r="A445" s="30"/>
      <c r="B445" s="30"/>
      <c r="C445" s="28"/>
      <c r="D445" s="36"/>
      <c r="E445" s="30"/>
      <c r="F445" s="30"/>
      <c r="G445" s="30"/>
      <c r="H445" s="30"/>
      <c r="I445" s="30"/>
      <c r="K445" s="39"/>
      <c r="L445" s="38"/>
    </row>
    <row r="446" spans="1:12" s="37" customFormat="1" ht="13.5" x14ac:dyDescent="0.25">
      <c r="A446" s="30"/>
      <c r="B446" s="30"/>
      <c r="C446" s="28"/>
      <c r="D446" s="36"/>
      <c r="E446" s="30"/>
      <c r="F446" s="30"/>
      <c r="G446" s="30"/>
      <c r="H446" s="30"/>
      <c r="I446" s="30"/>
      <c r="K446" s="39"/>
      <c r="L446" s="38"/>
    </row>
    <row r="447" spans="1:12" s="37" customFormat="1" ht="13.5" x14ac:dyDescent="0.25">
      <c r="A447" s="30"/>
      <c r="B447" s="30"/>
      <c r="C447" s="28"/>
      <c r="D447" s="36"/>
      <c r="E447" s="30"/>
      <c r="F447" s="30"/>
      <c r="G447" s="30"/>
      <c r="H447" s="30"/>
      <c r="I447" s="30"/>
      <c r="K447" s="39"/>
      <c r="L447" s="38"/>
    </row>
    <row r="448" spans="1:12" s="37" customFormat="1" ht="13.5" x14ac:dyDescent="0.25">
      <c r="A448" s="30"/>
      <c r="B448" s="30"/>
      <c r="C448" s="28"/>
      <c r="D448" s="36"/>
      <c r="E448" s="30"/>
      <c r="F448" s="30"/>
      <c r="G448" s="30"/>
      <c r="H448" s="30"/>
      <c r="I448" s="30"/>
      <c r="K448" s="39"/>
      <c r="L448" s="38"/>
    </row>
    <row r="449" spans="1:12" s="37" customFormat="1" ht="13.5" x14ac:dyDescent="0.25">
      <c r="A449" s="30"/>
      <c r="B449" s="30"/>
      <c r="C449" s="28"/>
      <c r="D449" s="36"/>
      <c r="E449" s="30"/>
      <c r="F449" s="30"/>
      <c r="G449" s="30"/>
      <c r="H449" s="30"/>
      <c r="I449" s="30"/>
      <c r="K449" s="39"/>
      <c r="L449" s="38"/>
    </row>
    <row r="450" spans="1:12" s="37" customFormat="1" ht="13.5" x14ac:dyDescent="0.25">
      <c r="A450" s="30"/>
      <c r="B450" s="30"/>
      <c r="C450" s="28"/>
      <c r="D450" s="36"/>
      <c r="E450" s="30"/>
      <c r="F450" s="30"/>
      <c r="G450" s="30"/>
      <c r="H450" s="30"/>
      <c r="I450" s="30"/>
      <c r="K450" s="39"/>
      <c r="L450" s="38"/>
    </row>
    <row r="451" spans="1:12" s="37" customFormat="1" ht="13.5" x14ac:dyDescent="0.25">
      <c r="A451" s="30"/>
      <c r="B451" s="30"/>
      <c r="C451" s="28"/>
      <c r="D451" s="36"/>
      <c r="E451" s="30"/>
      <c r="F451" s="30"/>
      <c r="G451" s="30"/>
      <c r="H451" s="30"/>
      <c r="I451" s="30"/>
      <c r="K451" s="39"/>
      <c r="L451" s="38"/>
    </row>
    <row r="452" spans="1:12" s="37" customFormat="1" ht="13.5" x14ac:dyDescent="0.25">
      <c r="A452" s="30"/>
      <c r="B452" s="30"/>
      <c r="C452" s="28"/>
      <c r="D452" s="36"/>
      <c r="E452" s="30"/>
      <c r="F452" s="30"/>
      <c r="G452" s="30"/>
      <c r="H452" s="30"/>
      <c r="I452" s="30"/>
      <c r="K452" s="39"/>
      <c r="L452" s="38"/>
    </row>
    <row r="453" spans="1:12" s="37" customFormat="1" ht="13.5" x14ac:dyDescent="0.25">
      <c r="A453" s="30"/>
      <c r="B453" s="30"/>
      <c r="C453" s="28"/>
      <c r="D453" s="36"/>
      <c r="E453" s="30"/>
      <c r="F453" s="30"/>
      <c r="G453" s="30"/>
      <c r="H453" s="30"/>
      <c r="I453" s="30"/>
      <c r="K453" s="39"/>
      <c r="L453" s="38"/>
    </row>
    <row r="454" spans="1:12" s="37" customFormat="1" ht="13.5" x14ac:dyDescent="0.25">
      <c r="A454" s="30"/>
      <c r="B454" s="30"/>
      <c r="C454" s="28"/>
      <c r="D454" s="36"/>
      <c r="E454" s="30"/>
      <c r="F454" s="30"/>
      <c r="G454" s="30"/>
      <c r="H454" s="30"/>
      <c r="I454" s="30"/>
      <c r="K454" s="39"/>
      <c r="L454" s="38"/>
    </row>
    <row r="455" spans="1:12" s="37" customFormat="1" ht="13.5" x14ac:dyDescent="0.25">
      <c r="A455" s="30"/>
      <c r="B455" s="30"/>
      <c r="C455" s="28"/>
      <c r="D455" s="36"/>
      <c r="E455" s="30"/>
      <c r="F455" s="30"/>
      <c r="G455" s="30"/>
      <c r="H455" s="30"/>
      <c r="I455" s="30"/>
      <c r="K455" s="39"/>
      <c r="L455" s="38"/>
    </row>
    <row r="456" spans="1:12" s="37" customFormat="1" ht="13.5" x14ac:dyDescent="0.25">
      <c r="A456" s="30"/>
      <c r="B456" s="30"/>
      <c r="C456" s="28"/>
      <c r="D456" s="36"/>
      <c r="E456" s="30"/>
      <c r="F456" s="30"/>
      <c r="G456" s="30"/>
      <c r="H456" s="30"/>
      <c r="I456" s="30"/>
      <c r="K456" s="39"/>
      <c r="L456" s="38"/>
    </row>
    <row r="457" spans="1:12" s="37" customFormat="1" ht="13.5" x14ac:dyDescent="0.25">
      <c r="A457" s="30"/>
      <c r="B457" s="30"/>
      <c r="C457" s="28"/>
      <c r="D457" s="36"/>
      <c r="E457" s="30"/>
      <c r="F457" s="30"/>
      <c r="G457" s="30"/>
      <c r="H457" s="30"/>
      <c r="I457" s="30"/>
      <c r="K457" s="39"/>
      <c r="L457" s="38"/>
    </row>
    <row r="458" spans="1:12" s="37" customFormat="1" ht="13.5" x14ac:dyDescent="0.25">
      <c r="A458" s="30"/>
      <c r="B458" s="30"/>
      <c r="C458" s="28"/>
      <c r="D458" s="36"/>
      <c r="E458" s="30"/>
      <c r="F458" s="30"/>
      <c r="G458" s="30"/>
      <c r="H458" s="30"/>
      <c r="I458" s="30"/>
      <c r="K458" s="39"/>
      <c r="L458" s="38"/>
    </row>
    <row r="459" spans="1:12" s="37" customFormat="1" ht="13.5" x14ac:dyDescent="0.25">
      <c r="A459" s="30"/>
      <c r="B459" s="30"/>
      <c r="C459" s="28"/>
      <c r="D459" s="36"/>
      <c r="E459" s="30"/>
      <c r="F459" s="30"/>
      <c r="G459" s="30"/>
      <c r="H459" s="30"/>
      <c r="I459" s="30"/>
      <c r="K459" s="39"/>
      <c r="L459" s="38"/>
    </row>
    <row r="460" spans="1:12" s="37" customFormat="1" ht="13.5" x14ac:dyDescent="0.25">
      <c r="A460" s="30"/>
      <c r="B460" s="30"/>
      <c r="C460" s="28"/>
      <c r="D460" s="36"/>
      <c r="E460" s="30"/>
      <c r="F460" s="30"/>
      <c r="G460" s="30"/>
      <c r="H460" s="30"/>
      <c r="I460" s="30"/>
      <c r="K460" s="39"/>
      <c r="L460" s="38"/>
    </row>
    <row r="461" spans="1:12" s="37" customFormat="1" ht="13.5" x14ac:dyDescent="0.25">
      <c r="A461" s="30"/>
      <c r="B461" s="30"/>
      <c r="C461" s="28"/>
      <c r="D461" s="36"/>
      <c r="E461" s="30"/>
      <c r="F461" s="30"/>
      <c r="G461" s="30"/>
      <c r="H461" s="30"/>
      <c r="I461" s="30"/>
      <c r="K461" s="39"/>
      <c r="L461" s="38"/>
    </row>
    <row r="462" spans="1:12" s="37" customFormat="1" ht="13.5" x14ac:dyDescent="0.25">
      <c r="A462" s="30"/>
      <c r="B462" s="30"/>
      <c r="C462" s="28"/>
      <c r="D462" s="36"/>
      <c r="E462" s="30"/>
      <c r="F462" s="30"/>
      <c r="G462" s="30"/>
      <c r="H462" s="30"/>
      <c r="I462" s="30"/>
      <c r="K462" s="39"/>
      <c r="L462" s="38"/>
    </row>
    <row r="463" spans="1:12" s="37" customFormat="1" ht="13.5" x14ac:dyDescent="0.25">
      <c r="A463" s="30"/>
      <c r="B463" s="30"/>
      <c r="C463" s="28"/>
      <c r="D463" s="36"/>
      <c r="E463" s="30"/>
      <c r="F463" s="30"/>
      <c r="G463" s="30"/>
      <c r="H463" s="30"/>
      <c r="I463" s="30"/>
      <c r="K463" s="39"/>
      <c r="L463" s="38"/>
    </row>
    <row r="464" spans="1:12" s="37" customFormat="1" ht="13.5" x14ac:dyDescent="0.25">
      <c r="A464" s="30"/>
      <c r="B464" s="30"/>
      <c r="C464" s="28"/>
      <c r="D464" s="36"/>
      <c r="E464" s="30"/>
      <c r="F464" s="30"/>
      <c r="G464" s="30"/>
      <c r="H464" s="30"/>
      <c r="I464" s="30"/>
      <c r="K464" s="39"/>
      <c r="L464" s="38"/>
    </row>
    <row r="465" spans="1:12" s="37" customFormat="1" ht="13.5" x14ac:dyDescent="0.25">
      <c r="A465" s="30"/>
      <c r="B465" s="30"/>
      <c r="C465" s="28"/>
      <c r="D465" s="36"/>
      <c r="E465" s="30"/>
      <c r="F465" s="30"/>
      <c r="G465" s="30"/>
      <c r="H465" s="30"/>
      <c r="I465" s="30"/>
      <c r="K465" s="39"/>
      <c r="L465" s="38"/>
    </row>
    <row r="466" spans="1:12" s="37" customFormat="1" ht="13.5" x14ac:dyDescent="0.25">
      <c r="A466" s="30"/>
      <c r="B466" s="30"/>
      <c r="C466" s="28"/>
      <c r="D466" s="36"/>
      <c r="E466" s="30"/>
      <c r="F466" s="30"/>
      <c r="G466" s="30"/>
      <c r="H466" s="30"/>
      <c r="I466" s="30"/>
      <c r="K466" s="39"/>
      <c r="L466" s="38"/>
    </row>
    <row r="467" spans="1:12" s="37" customFormat="1" ht="13.5" x14ac:dyDescent="0.25">
      <c r="A467" s="30"/>
      <c r="B467" s="30"/>
      <c r="C467" s="28"/>
      <c r="D467" s="36"/>
      <c r="E467" s="30"/>
      <c r="F467" s="30"/>
      <c r="G467" s="30"/>
      <c r="H467" s="30"/>
      <c r="I467" s="30"/>
      <c r="K467" s="39"/>
      <c r="L467" s="38"/>
    </row>
    <row r="468" spans="1:12" s="37" customFormat="1" ht="13.5" x14ac:dyDescent="0.25">
      <c r="A468" s="30"/>
      <c r="B468" s="30"/>
      <c r="C468" s="28"/>
      <c r="D468" s="36"/>
      <c r="E468" s="30"/>
      <c r="F468" s="30"/>
      <c r="G468" s="30"/>
      <c r="H468" s="30"/>
      <c r="I468" s="30"/>
      <c r="K468" s="39"/>
      <c r="L468" s="38"/>
    </row>
    <row r="469" spans="1:12" s="37" customFormat="1" ht="13.5" x14ac:dyDescent="0.25">
      <c r="A469" s="30"/>
      <c r="B469" s="30"/>
      <c r="C469" s="28"/>
      <c r="D469" s="36"/>
      <c r="E469" s="30"/>
      <c r="F469" s="30"/>
      <c r="G469" s="30"/>
      <c r="H469" s="30"/>
      <c r="I469" s="30"/>
      <c r="K469" s="39"/>
      <c r="L469" s="38"/>
    </row>
    <row r="470" spans="1:12" s="37" customFormat="1" ht="13.5" x14ac:dyDescent="0.25">
      <c r="A470" s="30"/>
      <c r="B470" s="30"/>
      <c r="C470" s="28"/>
      <c r="D470" s="36"/>
      <c r="E470" s="30"/>
      <c r="F470" s="30"/>
      <c r="G470" s="30"/>
      <c r="H470" s="30"/>
      <c r="I470" s="30"/>
      <c r="K470" s="39"/>
      <c r="L470" s="38"/>
    </row>
    <row r="471" spans="1:12" s="37" customFormat="1" ht="13.5" x14ac:dyDescent="0.25">
      <c r="A471" s="30"/>
      <c r="B471" s="30"/>
      <c r="C471" s="28"/>
      <c r="D471" s="36"/>
      <c r="E471" s="30"/>
      <c r="F471" s="30"/>
      <c r="G471" s="30"/>
      <c r="H471" s="30"/>
      <c r="I471" s="30"/>
      <c r="K471" s="39"/>
      <c r="L471" s="38"/>
    </row>
    <row r="472" spans="1:12" s="37" customFormat="1" ht="13.5" x14ac:dyDescent="0.25">
      <c r="A472" s="30"/>
      <c r="B472" s="30"/>
      <c r="C472" s="28"/>
      <c r="D472" s="36"/>
      <c r="E472" s="30"/>
      <c r="F472" s="30"/>
      <c r="G472" s="30"/>
      <c r="H472" s="30"/>
      <c r="I472" s="30"/>
      <c r="K472" s="39"/>
      <c r="L472" s="38"/>
    </row>
    <row r="473" spans="1:12" s="37" customFormat="1" ht="13.5" x14ac:dyDescent="0.25">
      <c r="A473" s="30"/>
      <c r="B473" s="30"/>
      <c r="C473" s="28"/>
      <c r="D473" s="36"/>
      <c r="E473" s="30"/>
      <c r="F473" s="30"/>
      <c r="G473" s="30"/>
      <c r="H473" s="30"/>
      <c r="I473" s="30"/>
      <c r="K473" s="39"/>
      <c r="L473" s="38"/>
    </row>
    <row r="474" spans="1:12" s="37" customFormat="1" ht="13.5" x14ac:dyDescent="0.25">
      <c r="A474" s="30"/>
      <c r="B474" s="30"/>
      <c r="C474" s="28"/>
      <c r="D474" s="36"/>
      <c r="E474" s="30"/>
      <c r="F474" s="30"/>
      <c r="G474" s="30"/>
      <c r="H474" s="30"/>
      <c r="I474" s="30"/>
      <c r="K474" s="39"/>
      <c r="L474" s="38"/>
    </row>
    <row r="475" spans="1:12" s="37" customFormat="1" ht="13.5" x14ac:dyDescent="0.25">
      <c r="A475" s="30"/>
      <c r="B475" s="30"/>
      <c r="C475" s="28"/>
      <c r="D475" s="36"/>
      <c r="E475" s="30"/>
      <c r="F475" s="30"/>
      <c r="G475" s="30"/>
      <c r="H475" s="30"/>
      <c r="I475" s="30"/>
      <c r="K475" s="39"/>
      <c r="L475" s="38"/>
    </row>
    <row r="476" spans="1:12" s="37" customFormat="1" ht="13.5" x14ac:dyDescent="0.25">
      <c r="A476" s="30"/>
      <c r="B476" s="30"/>
      <c r="C476" s="28"/>
      <c r="D476" s="36"/>
      <c r="E476" s="30"/>
      <c r="F476" s="30"/>
      <c r="G476" s="30"/>
      <c r="H476" s="30"/>
      <c r="I476" s="30"/>
      <c r="K476" s="39"/>
      <c r="L476" s="38"/>
    </row>
    <row r="477" spans="1:12" s="37" customFormat="1" ht="13.5" x14ac:dyDescent="0.25">
      <c r="A477" s="30"/>
      <c r="B477" s="30"/>
      <c r="C477" s="28"/>
      <c r="D477" s="36"/>
      <c r="E477" s="30"/>
      <c r="F477" s="30"/>
      <c r="G477" s="30"/>
      <c r="H477" s="30"/>
      <c r="I477" s="30"/>
      <c r="K477" s="39"/>
      <c r="L477" s="38"/>
    </row>
    <row r="478" spans="1:12" s="37" customFormat="1" ht="13.5" x14ac:dyDescent="0.25">
      <c r="A478" s="30"/>
      <c r="B478" s="30"/>
      <c r="C478" s="28"/>
      <c r="D478" s="36"/>
      <c r="E478" s="30"/>
      <c r="F478" s="30"/>
      <c r="G478" s="30"/>
      <c r="H478" s="30"/>
      <c r="I478" s="30"/>
      <c r="K478" s="39"/>
      <c r="L478" s="38"/>
    </row>
    <row r="479" spans="1:12" s="37" customFormat="1" ht="13.5" x14ac:dyDescent="0.25">
      <c r="A479" s="30"/>
      <c r="B479" s="30"/>
      <c r="C479" s="28"/>
      <c r="D479" s="36"/>
      <c r="E479" s="30"/>
      <c r="F479" s="30"/>
      <c r="G479" s="30"/>
      <c r="H479" s="30"/>
      <c r="I479" s="30"/>
      <c r="K479" s="39"/>
      <c r="L479" s="38"/>
    </row>
    <row r="480" spans="1:12" s="37" customFormat="1" ht="13.5" x14ac:dyDescent="0.25">
      <c r="A480" s="30"/>
      <c r="B480" s="30"/>
      <c r="C480" s="28"/>
      <c r="D480" s="36"/>
      <c r="E480" s="30"/>
      <c r="F480" s="30"/>
      <c r="G480" s="30"/>
      <c r="H480" s="30"/>
      <c r="I480" s="30"/>
      <c r="K480" s="39"/>
      <c r="L480" s="38"/>
    </row>
    <row r="481" spans="1:12" s="37" customFormat="1" ht="13.5" x14ac:dyDescent="0.25">
      <c r="A481" s="30"/>
      <c r="B481" s="30"/>
      <c r="C481" s="28"/>
      <c r="D481" s="36"/>
      <c r="E481" s="30"/>
      <c r="F481" s="30"/>
      <c r="G481" s="30"/>
      <c r="H481" s="30"/>
      <c r="I481" s="30"/>
      <c r="K481" s="39"/>
      <c r="L481" s="38"/>
    </row>
    <row r="482" spans="1:12" s="37" customFormat="1" ht="13.5" x14ac:dyDescent="0.25">
      <c r="A482" s="30"/>
      <c r="B482" s="30"/>
      <c r="C482" s="28"/>
      <c r="D482" s="36"/>
      <c r="E482" s="30"/>
      <c r="F482" s="30"/>
      <c r="G482" s="30"/>
      <c r="H482" s="30"/>
      <c r="I482" s="30"/>
      <c r="K482" s="39"/>
      <c r="L482" s="38"/>
    </row>
    <row r="483" spans="1:12" s="37" customFormat="1" ht="13.5" x14ac:dyDescent="0.25">
      <c r="A483" s="30"/>
      <c r="B483" s="30"/>
      <c r="C483" s="28"/>
      <c r="D483" s="36"/>
      <c r="E483" s="30"/>
      <c r="F483" s="30"/>
      <c r="G483" s="30"/>
      <c r="H483" s="30"/>
      <c r="I483" s="30"/>
      <c r="K483" s="39"/>
      <c r="L483" s="38"/>
    </row>
    <row r="484" spans="1:12" s="37" customFormat="1" ht="13.5" x14ac:dyDescent="0.25">
      <c r="A484" s="30"/>
      <c r="B484" s="30"/>
      <c r="C484" s="28"/>
      <c r="D484" s="36"/>
      <c r="E484" s="30"/>
      <c r="F484" s="30"/>
      <c r="G484" s="30"/>
      <c r="H484" s="30"/>
      <c r="I484" s="30"/>
      <c r="K484" s="39"/>
      <c r="L484" s="38"/>
    </row>
    <row r="485" spans="1:12" s="37" customFormat="1" ht="13.5" x14ac:dyDescent="0.25">
      <c r="A485" s="30"/>
      <c r="B485" s="30"/>
      <c r="C485" s="28"/>
      <c r="D485" s="36"/>
      <c r="E485" s="30"/>
      <c r="F485" s="30"/>
      <c r="G485" s="30"/>
      <c r="H485" s="30"/>
      <c r="I485" s="30"/>
      <c r="K485" s="39"/>
      <c r="L485" s="38"/>
    </row>
    <row r="486" spans="1:12" s="37" customFormat="1" ht="13.5" x14ac:dyDescent="0.25">
      <c r="A486" s="30"/>
      <c r="B486" s="30"/>
      <c r="C486" s="28"/>
      <c r="D486" s="36"/>
      <c r="E486" s="30"/>
      <c r="F486" s="30"/>
      <c r="G486" s="30"/>
      <c r="H486" s="30"/>
      <c r="I486" s="30"/>
      <c r="K486" s="39"/>
      <c r="L486" s="38"/>
    </row>
    <row r="487" spans="1:12" s="37" customFormat="1" ht="13.5" x14ac:dyDescent="0.25">
      <c r="A487" s="30"/>
      <c r="B487" s="30"/>
      <c r="C487" s="28"/>
      <c r="D487" s="36"/>
      <c r="E487" s="30"/>
      <c r="F487" s="30"/>
      <c r="G487" s="30"/>
      <c r="H487" s="30"/>
      <c r="I487" s="30"/>
      <c r="K487" s="39"/>
      <c r="L487" s="38"/>
    </row>
    <row r="488" spans="1:12" s="37" customFormat="1" ht="13.5" x14ac:dyDescent="0.25">
      <c r="A488" s="30"/>
      <c r="B488" s="30"/>
      <c r="C488" s="28"/>
      <c r="D488" s="36"/>
      <c r="E488" s="30"/>
      <c r="F488" s="30"/>
      <c r="G488" s="30"/>
      <c r="H488" s="30"/>
      <c r="I488" s="30"/>
      <c r="K488" s="39"/>
      <c r="L488" s="38"/>
    </row>
    <row r="489" spans="1:12" s="37" customFormat="1" ht="13.5" x14ac:dyDescent="0.25">
      <c r="A489" s="30"/>
      <c r="B489" s="30"/>
      <c r="C489" s="28"/>
      <c r="D489" s="36"/>
      <c r="E489" s="30"/>
      <c r="F489" s="30"/>
      <c r="G489" s="30"/>
      <c r="H489" s="30"/>
      <c r="I489" s="30"/>
      <c r="K489" s="39"/>
      <c r="L489" s="38"/>
    </row>
    <row r="490" spans="1:12" s="37" customFormat="1" ht="13.5" x14ac:dyDescent="0.25">
      <c r="A490" s="30"/>
      <c r="B490" s="30"/>
      <c r="C490" s="28"/>
      <c r="D490" s="36"/>
      <c r="E490" s="30"/>
      <c r="F490" s="30"/>
      <c r="G490" s="30"/>
      <c r="H490" s="30"/>
      <c r="I490" s="30"/>
      <c r="K490" s="39"/>
      <c r="L490" s="38"/>
    </row>
    <row r="491" spans="1:12" s="37" customFormat="1" ht="13.5" x14ac:dyDescent="0.25">
      <c r="A491" s="30"/>
      <c r="B491" s="30"/>
      <c r="C491" s="28"/>
      <c r="D491" s="36"/>
      <c r="E491" s="30"/>
      <c r="F491" s="30"/>
      <c r="G491" s="30"/>
      <c r="H491" s="30"/>
      <c r="I491" s="30"/>
      <c r="K491" s="39"/>
      <c r="L491" s="38"/>
    </row>
    <row r="492" spans="1:12" s="37" customFormat="1" ht="13.5" x14ac:dyDescent="0.25">
      <c r="A492" s="30"/>
      <c r="B492" s="30"/>
      <c r="C492" s="28"/>
      <c r="D492" s="36"/>
      <c r="E492" s="30"/>
      <c r="F492" s="30"/>
      <c r="G492" s="30"/>
      <c r="H492" s="30"/>
      <c r="I492" s="30"/>
      <c r="K492" s="39"/>
      <c r="L492" s="38"/>
    </row>
    <row r="493" spans="1:12" s="37" customFormat="1" ht="13.5" x14ac:dyDescent="0.25">
      <c r="A493" s="30"/>
      <c r="B493" s="30"/>
      <c r="C493" s="28"/>
      <c r="D493" s="36"/>
      <c r="E493" s="30"/>
      <c r="F493" s="30"/>
      <c r="G493" s="30"/>
      <c r="H493" s="30"/>
      <c r="I493" s="30"/>
      <c r="K493" s="39"/>
      <c r="L493" s="38"/>
    </row>
    <row r="494" spans="1:12" s="37" customFormat="1" ht="13.5" x14ac:dyDescent="0.25">
      <c r="A494" s="30"/>
      <c r="B494" s="30"/>
      <c r="C494" s="28"/>
      <c r="D494" s="36"/>
      <c r="E494" s="30"/>
      <c r="F494" s="30"/>
      <c r="G494" s="30"/>
      <c r="H494" s="30"/>
      <c r="I494" s="30"/>
      <c r="K494" s="39"/>
      <c r="L494" s="38"/>
    </row>
    <row r="495" spans="1:12" s="37" customFormat="1" ht="13.5" x14ac:dyDescent="0.25">
      <c r="A495" s="30"/>
      <c r="B495" s="30"/>
      <c r="C495" s="28"/>
      <c r="D495" s="36"/>
      <c r="E495" s="30"/>
      <c r="F495" s="30"/>
      <c r="G495" s="30"/>
      <c r="H495" s="30"/>
      <c r="I495" s="30"/>
      <c r="K495" s="39"/>
      <c r="L495" s="38"/>
    </row>
    <row r="496" spans="1:12" s="37" customFormat="1" ht="13.5" x14ac:dyDescent="0.25">
      <c r="A496" s="30"/>
      <c r="B496" s="30"/>
      <c r="C496" s="28"/>
      <c r="D496" s="36"/>
      <c r="E496" s="30"/>
      <c r="F496" s="30"/>
      <c r="G496" s="30"/>
      <c r="H496" s="30"/>
      <c r="I496" s="30"/>
      <c r="K496" s="39"/>
      <c r="L496" s="38"/>
    </row>
    <row r="497" spans="1:12" s="37" customFormat="1" ht="13.5" x14ac:dyDescent="0.25">
      <c r="A497" s="30"/>
      <c r="B497" s="30"/>
      <c r="C497" s="28"/>
      <c r="D497" s="36"/>
      <c r="E497" s="30"/>
      <c r="F497" s="30"/>
      <c r="G497" s="30"/>
      <c r="H497" s="30"/>
      <c r="I497" s="30"/>
      <c r="K497" s="39"/>
      <c r="L497" s="38"/>
    </row>
    <row r="498" spans="1:12" s="37" customFormat="1" ht="13.5" x14ac:dyDescent="0.25">
      <c r="A498" s="30"/>
      <c r="B498" s="30"/>
      <c r="C498" s="28"/>
      <c r="D498" s="36"/>
      <c r="E498" s="30"/>
      <c r="F498" s="30"/>
      <c r="G498" s="30"/>
      <c r="H498" s="30"/>
      <c r="I498" s="30"/>
      <c r="K498" s="39"/>
      <c r="L498" s="38"/>
    </row>
    <row r="499" spans="1:12" s="37" customFormat="1" ht="13.5" x14ac:dyDescent="0.25">
      <c r="A499" s="30"/>
      <c r="B499" s="30"/>
      <c r="C499" s="28"/>
      <c r="D499" s="36"/>
      <c r="E499" s="30"/>
      <c r="F499" s="30"/>
      <c r="G499" s="30"/>
      <c r="H499" s="30"/>
      <c r="I499" s="30"/>
      <c r="K499" s="39"/>
      <c r="L499" s="38"/>
    </row>
    <row r="500" spans="1:12" s="37" customFormat="1" ht="13.5" x14ac:dyDescent="0.25">
      <c r="A500" s="30"/>
      <c r="B500" s="30"/>
      <c r="C500" s="28"/>
      <c r="D500" s="36"/>
      <c r="E500" s="30"/>
      <c r="F500" s="30"/>
      <c r="G500" s="30"/>
      <c r="H500" s="30"/>
      <c r="I500" s="30"/>
      <c r="K500" s="39"/>
      <c r="L500" s="38"/>
    </row>
    <row r="501" spans="1:12" s="37" customFormat="1" ht="13.5" x14ac:dyDescent="0.25">
      <c r="A501" s="30"/>
      <c r="B501" s="30"/>
      <c r="C501" s="28"/>
      <c r="D501" s="36"/>
      <c r="E501" s="30"/>
      <c r="F501" s="30"/>
      <c r="G501" s="30"/>
      <c r="H501" s="30"/>
      <c r="I501" s="30"/>
      <c r="K501" s="39"/>
      <c r="L501" s="38"/>
    </row>
    <row r="502" spans="1:12" s="37" customFormat="1" ht="13.5" x14ac:dyDescent="0.25">
      <c r="A502" s="30"/>
      <c r="B502" s="30"/>
      <c r="C502" s="28"/>
      <c r="D502" s="36"/>
      <c r="E502" s="30"/>
      <c r="F502" s="30"/>
      <c r="G502" s="30"/>
      <c r="H502" s="30"/>
      <c r="I502" s="30"/>
      <c r="K502" s="39"/>
      <c r="L502" s="38"/>
    </row>
    <row r="503" spans="1:12" s="37" customFormat="1" ht="13.5" x14ac:dyDescent="0.25">
      <c r="A503" s="30"/>
      <c r="B503" s="30"/>
      <c r="C503" s="28"/>
      <c r="D503" s="36"/>
      <c r="E503" s="30"/>
      <c r="F503" s="30"/>
      <c r="G503" s="30"/>
      <c r="H503" s="30"/>
      <c r="I503" s="30"/>
      <c r="K503" s="39"/>
      <c r="L503" s="38"/>
    </row>
    <row r="504" spans="1:12" s="37" customFormat="1" ht="13.5" x14ac:dyDescent="0.25">
      <c r="A504" s="30"/>
      <c r="B504" s="30"/>
      <c r="C504" s="28"/>
      <c r="D504" s="36"/>
      <c r="E504" s="30"/>
      <c r="F504" s="30"/>
      <c r="G504" s="30"/>
      <c r="H504" s="30"/>
      <c r="I504" s="30"/>
      <c r="K504" s="39"/>
      <c r="L504" s="38"/>
    </row>
    <row r="505" spans="1:12" s="37" customFormat="1" ht="13.5" x14ac:dyDescent="0.25">
      <c r="A505" s="30"/>
      <c r="B505" s="30"/>
      <c r="C505" s="28"/>
      <c r="D505" s="36"/>
      <c r="E505" s="30"/>
      <c r="F505" s="30"/>
      <c r="G505" s="30"/>
      <c r="H505" s="30"/>
      <c r="I505" s="30"/>
      <c r="K505" s="39"/>
      <c r="L505" s="38"/>
    </row>
    <row r="506" spans="1:12" s="37" customFormat="1" ht="13.5" x14ac:dyDescent="0.25">
      <c r="A506" s="30"/>
      <c r="B506" s="30"/>
      <c r="C506" s="28"/>
      <c r="D506" s="36"/>
      <c r="E506" s="30"/>
      <c r="F506" s="30"/>
      <c r="G506" s="30"/>
      <c r="H506" s="30"/>
      <c r="I506" s="30"/>
      <c r="K506" s="39"/>
      <c r="L506" s="38"/>
    </row>
    <row r="507" spans="1:12" s="37" customFormat="1" ht="13.5" x14ac:dyDescent="0.25">
      <c r="A507" s="30"/>
      <c r="B507" s="30"/>
      <c r="C507" s="28"/>
      <c r="D507" s="36"/>
      <c r="E507" s="30"/>
      <c r="F507" s="30"/>
      <c r="G507" s="30"/>
      <c r="H507" s="30"/>
      <c r="I507" s="30"/>
      <c r="K507" s="39"/>
      <c r="L507" s="38"/>
    </row>
    <row r="508" spans="1:12" s="37" customFormat="1" ht="13.5" x14ac:dyDescent="0.25">
      <c r="A508" s="30"/>
      <c r="B508" s="30"/>
      <c r="C508" s="28"/>
      <c r="D508" s="36"/>
      <c r="E508" s="30"/>
      <c r="F508" s="30"/>
      <c r="G508" s="30"/>
      <c r="H508" s="30"/>
      <c r="I508" s="30"/>
      <c r="K508" s="39"/>
      <c r="L508" s="38"/>
    </row>
    <row r="509" spans="1:12" s="37" customFormat="1" ht="13.5" x14ac:dyDescent="0.25">
      <c r="A509" s="30"/>
      <c r="B509" s="30"/>
      <c r="C509" s="28"/>
      <c r="D509" s="36"/>
      <c r="E509" s="30"/>
      <c r="F509" s="30"/>
      <c r="G509" s="30"/>
      <c r="H509" s="30"/>
      <c r="I509" s="30"/>
      <c r="K509" s="39"/>
      <c r="L509" s="38"/>
    </row>
    <row r="510" spans="1:12" s="37" customFormat="1" ht="13.5" x14ac:dyDescent="0.25">
      <c r="A510" s="30"/>
      <c r="B510" s="30"/>
      <c r="C510" s="28"/>
      <c r="D510" s="36"/>
      <c r="E510" s="30"/>
      <c r="F510" s="30"/>
      <c r="G510" s="30"/>
      <c r="H510" s="30"/>
      <c r="I510" s="30"/>
      <c r="K510" s="39"/>
      <c r="L510" s="38"/>
    </row>
    <row r="511" spans="1:12" s="37" customFormat="1" ht="13.5" x14ac:dyDescent="0.25">
      <c r="A511" s="30"/>
      <c r="B511" s="30"/>
      <c r="C511" s="28"/>
      <c r="D511" s="36"/>
      <c r="E511" s="30"/>
      <c r="F511" s="30"/>
      <c r="G511" s="30"/>
      <c r="H511" s="30"/>
      <c r="I511" s="30"/>
      <c r="K511" s="39"/>
      <c r="L511" s="38"/>
    </row>
    <row r="512" spans="1:12" s="37" customFormat="1" ht="13.5" x14ac:dyDescent="0.25">
      <c r="A512" s="30"/>
      <c r="B512" s="30"/>
      <c r="C512" s="28"/>
      <c r="D512" s="36"/>
      <c r="E512" s="30"/>
      <c r="F512" s="30"/>
      <c r="G512" s="30"/>
      <c r="H512" s="30"/>
      <c r="I512" s="30"/>
      <c r="K512" s="39"/>
      <c r="L512" s="38"/>
    </row>
    <row r="513" spans="1:12" s="37" customFormat="1" ht="13.5" x14ac:dyDescent="0.25">
      <c r="A513" s="30"/>
      <c r="B513" s="30"/>
      <c r="C513" s="28"/>
      <c r="D513" s="36"/>
      <c r="E513" s="30"/>
      <c r="F513" s="30"/>
      <c r="G513" s="30"/>
      <c r="H513" s="30"/>
      <c r="I513" s="30"/>
      <c r="K513" s="39"/>
      <c r="L513" s="38"/>
    </row>
    <row r="514" spans="1:12" s="37" customFormat="1" ht="13.5" x14ac:dyDescent="0.25">
      <c r="A514" s="30"/>
      <c r="B514" s="30"/>
      <c r="C514" s="28"/>
      <c r="D514" s="36"/>
      <c r="E514" s="30"/>
      <c r="F514" s="30"/>
      <c r="G514" s="30"/>
      <c r="H514" s="30"/>
      <c r="I514" s="30"/>
      <c r="K514" s="39"/>
      <c r="L514" s="38"/>
    </row>
    <row r="515" spans="1:12" s="37" customFormat="1" ht="13.5" x14ac:dyDescent="0.25">
      <c r="A515" s="30"/>
      <c r="B515" s="30"/>
      <c r="C515" s="28"/>
      <c r="D515" s="36"/>
      <c r="E515" s="30"/>
      <c r="F515" s="30"/>
      <c r="G515" s="30"/>
      <c r="H515" s="30"/>
      <c r="I515" s="30"/>
      <c r="K515" s="39"/>
      <c r="L515" s="38"/>
    </row>
    <row r="516" spans="1:12" s="37" customFormat="1" ht="13.5" x14ac:dyDescent="0.25">
      <c r="A516" s="30"/>
      <c r="B516" s="30"/>
      <c r="C516" s="28"/>
      <c r="D516" s="36"/>
      <c r="E516" s="30"/>
      <c r="F516" s="30"/>
      <c r="G516" s="30"/>
      <c r="H516" s="30"/>
      <c r="I516" s="30"/>
      <c r="K516" s="39"/>
      <c r="L516" s="38"/>
    </row>
    <row r="517" spans="1:12" s="37" customFormat="1" ht="13.5" x14ac:dyDescent="0.25">
      <c r="A517" s="30"/>
      <c r="B517" s="30"/>
      <c r="C517" s="28"/>
      <c r="D517" s="36"/>
      <c r="E517" s="30"/>
      <c r="F517" s="30"/>
      <c r="G517" s="30"/>
      <c r="H517" s="30"/>
      <c r="I517" s="30"/>
      <c r="K517" s="39"/>
      <c r="L517" s="38"/>
    </row>
    <row r="518" spans="1:12" s="37" customFormat="1" ht="13.5" x14ac:dyDescent="0.25">
      <c r="A518" s="30"/>
      <c r="B518" s="30"/>
      <c r="C518" s="28"/>
      <c r="D518" s="36"/>
      <c r="E518" s="30"/>
      <c r="F518" s="30"/>
      <c r="G518" s="30"/>
      <c r="H518" s="30"/>
      <c r="I518" s="30"/>
      <c r="K518" s="39"/>
      <c r="L518" s="38"/>
    </row>
    <row r="519" spans="1:12" s="37" customFormat="1" ht="13.5" x14ac:dyDescent="0.25">
      <c r="A519" s="30"/>
      <c r="B519" s="30"/>
      <c r="C519" s="28"/>
      <c r="D519" s="36"/>
      <c r="E519" s="30"/>
      <c r="F519" s="30"/>
      <c r="G519" s="30"/>
      <c r="H519" s="30"/>
      <c r="I519" s="30"/>
      <c r="K519" s="39"/>
      <c r="L519" s="38"/>
    </row>
    <row r="520" spans="1:12" s="37" customFormat="1" ht="13.5" x14ac:dyDescent="0.25">
      <c r="A520" s="30"/>
      <c r="B520" s="30"/>
      <c r="C520" s="28"/>
      <c r="D520" s="36"/>
      <c r="E520" s="30"/>
      <c r="F520" s="30"/>
      <c r="G520" s="30"/>
      <c r="H520" s="30"/>
      <c r="I520" s="30"/>
      <c r="K520" s="39"/>
      <c r="L520" s="38"/>
    </row>
    <row r="521" spans="1:12" s="37" customFormat="1" ht="13.5" x14ac:dyDescent="0.25">
      <c r="A521" s="30"/>
      <c r="B521" s="30"/>
      <c r="C521" s="28"/>
      <c r="D521" s="36"/>
      <c r="E521" s="30"/>
      <c r="F521" s="30"/>
      <c r="G521" s="30"/>
      <c r="H521" s="30"/>
      <c r="I521" s="30"/>
      <c r="K521" s="39"/>
      <c r="L521" s="38"/>
    </row>
    <row r="522" spans="1:12" s="37" customFormat="1" ht="13.5" x14ac:dyDescent="0.25">
      <c r="A522" s="30"/>
      <c r="B522" s="30"/>
      <c r="C522" s="28"/>
      <c r="D522" s="36"/>
      <c r="E522" s="30"/>
      <c r="F522" s="30"/>
      <c r="G522" s="30"/>
      <c r="H522" s="30"/>
      <c r="I522" s="30"/>
      <c r="K522" s="39"/>
      <c r="L522" s="38"/>
    </row>
    <row r="523" spans="1:12" s="37" customFormat="1" ht="13.5" x14ac:dyDescent="0.25">
      <c r="A523" s="30"/>
      <c r="B523" s="30"/>
      <c r="C523" s="28"/>
      <c r="D523" s="36"/>
      <c r="E523" s="30"/>
      <c r="F523" s="30"/>
      <c r="G523" s="30"/>
      <c r="H523" s="30"/>
      <c r="I523" s="30"/>
      <c r="K523" s="39"/>
      <c r="L523" s="38"/>
    </row>
    <row r="524" spans="1:12" s="37" customFormat="1" ht="13.5" x14ac:dyDescent="0.25">
      <c r="A524" s="30"/>
      <c r="B524" s="30"/>
      <c r="C524" s="28"/>
      <c r="D524" s="36"/>
      <c r="E524" s="30"/>
      <c r="F524" s="30"/>
      <c r="G524" s="30"/>
      <c r="H524" s="30"/>
      <c r="I524" s="30"/>
      <c r="K524" s="39"/>
      <c r="L524" s="38"/>
    </row>
    <row r="525" spans="1:12" s="37" customFormat="1" ht="13.5" x14ac:dyDescent="0.25">
      <c r="A525" s="30"/>
      <c r="B525" s="30"/>
      <c r="C525" s="28"/>
      <c r="D525" s="36"/>
      <c r="E525" s="30"/>
      <c r="F525" s="30"/>
      <c r="G525" s="30"/>
      <c r="H525" s="30"/>
      <c r="I525" s="30"/>
      <c r="K525" s="39"/>
      <c r="L525" s="38"/>
    </row>
    <row r="526" spans="1:12" s="37" customFormat="1" ht="13.5" x14ac:dyDescent="0.25">
      <c r="A526" s="30"/>
      <c r="B526" s="30"/>
      <c r="C526" s="28"/>
      <c r="D526" s="36"/>
      <c r="E526" s="30"/>
      <c r="F526" s="30"/>
      <c r="G526" s="30"/>
      <c r="H526" s="30"/>
      <c r="I526" s="30"/>
      <c r="K526" s="39"/>
      <c r="L526" s="38"/>
    </row>
    <row r="527" spans="1:12" s="37" customFormat="1" ht="13.5" x14ac:dyDescent="0.25">
      <c r="A527" s="30"/>
      <c r="B527" s="30"/>
      <c r="C527" s="28"/>
      <c r="D527" s="36"/>
      <c r="E527" s="30"/>
      <c r="F527" s="30"/>
      <c r="G527" s="30"/>
      <c r="H527" s="30"/>
      <c r="I527" s="30"/>
      <c r="K527" s="39"/>
      <c r="L527" s="38"/>
    </row>
    <row r="528" spans="1:12" s="37" customFormat="1" ht="13.5" x14ac:dyDescent="0.25">
      <c r="A528" s="30"/>
      <c r="B528" s="30"/>
      <c r="C528" s="28"/>
      <c r="D528" s="36"/>
      <c r="E528" s="30"/>
      <c r="F528" s="30"/>
      <c r="G528" s="30"/>
      <c r="H528" s="30"/>
      <c r="I528" s="30"/>
      <c r="K528" s="39"/>
      <c r="L528" s="38"/>
    </row>
    <row r="529" spans="1:12" s="37" customFormat="1" ht="13.5" x14ac:dyDescent="0.25">
      <c r="A529" s="30"/>
      <c r="B529" s="30"/>
      <c r="C529" s="28"/>
      <c r="D529" s="36"/>
      <c r="E529" s="30"/>
      <c r="F529" s="30"/>
      <c r="G529" s="30"/>
      <c r="H529" s="30"/>
      <c r="I529" s="30"/>
      <c r="K529" s="39"/>
      <c r="L529" s="38"/>
    </row>
    <row r="530" spans="1:12" s="37" customFormat="1" ht="13.5" x14ac:dyDescent="0.25">
      <c r="A530" s="30"/>
      <c r="B530" s="30"/>
      <c r="C530" s="28"/>
      <c r="D530" s="36"/>
      <c r="E530" s="30"/>
      <c r="F530" s="30"/>
      <c r="G530" s="30"/>
      <c r="H530" s="30"/>
      <c r="I530" s="30"/>
      <c r="K530" s="39"/>
      <c r="L530" s="38"/>
    </row>
    <row r="531" spans="1:12" s="37" customFormat="1" ht="13.5" x14ac:dyDescent="0.25">
      <c r="A531" s="30"/>
      <c r="B531" s="30"/>
      <c r="C531" s="28"/>
      <c r="D531" s="36"/>
      <c r="E531" s="30"/>
      <c r="F531" s="30"/>
      <c r="G531" s="30"/>
      <c r="H531" s="30"/>
      <c r="I531" s="30"/>
      <c r="K531" s="39"/>
      <c r="L531" s="38"/>
    </row>
    <row r="532" spans="1:12" s="37" customFormat="1" ht="13.5" x14ac:dyDescent="0.25">
      <c r="A532" s="30"/>
      <c r="B532" s="30"/>
      <c r="C532" s="28"/>
      <c r="D532" s="36"/>
      <c r="E532" s="30"/>
      <c r="F532" s="30"/>
      <c r="G532" s="30"/>
      <c r="H532" s="30"/>
      <c r="I532" s="30"/>
      <c r="K532" s="39"/>
      <c r="L532" s="38"/>
    </row>
    <row r="533" spans="1:12" s="37" customFormat="1" ht="13.5" x14ac:dyDescent="0.25">
      <c r="A533" s="30"/>
      <c r="B533" s="30"/>
      <c r="C533" s="28"/>
      <c r="D533" s="36"/>
      <c r="E533" s="30"/>
      <c r="F533" s="30"/>
      <c r="G533" s="30"/>
      <c r="H533" s="30"/>
      <c r="I533" s="30"/>
      <c r="K533" s="39"/>
      <c r="L533" s="38"/>
    </row>
    <row r="534" spans="1:12" s="37" customFormat="1" ht="13.5" x14ac:dyDescent="0.25">
      <c r="A534" s="30"/>
      <c r="B534" s="30"/>
      <c r="C534" s="28"/>
      <c r="D534" s="36"/>
      <c r="E534" s="30"/>
      <c r="F534" s="30"/>
      <c r="G534" s="30"/>
      <c r="H534" s="30"/>
      <c r="I534" s="30"/>
      <c r="K534" s="39"/>
      <c r="L534" s="38"/>
    </row>
    <row r="535" spans="1:12" s="37" customFormat="1" ht="13.5" x14ac:dyDescent="0.25">
      <c r="A535" s="30"/>
      <c r="B535" s="30"/>
      <c r="C535" s="28"/>
      <c r="D535" s="36"/>
      <c r="E535" s="30"/>
      <c r="F535" s="30"/>
      <c r="G535" s="30"/>
      <c r="H535" s="30"/>
      <c r="I535" s="30"/>
      <c r="K535" s="39"/>
      <c r="L535" s="38"/>
    </row>
    <row r="536" spans="1:12" s="37" customFormat="1" ht="13.5" x14ac:dyDescent="0.25">
      <c r="A536" s="30"/>
      <c r="B536" s="30"/>
      <c r="C536" s="28"/>
      <c r="D536" s="36"/>
      <c r="E536" s="30"/>
      <c r="F536" s="30"/>
      <c r="G536" s="30"/>
      <c r="H536" s="30"/>
      <c r="I536" s="30"/>
      <c r="K536" s="39"/>
      <c r="L536" s="38"/>
    </row>
    <row r="537" spans="1:12" s="37" customFormat="1" ht="13.5" x14ac:dyDescent="0.25">
      <c r="A537" s="30"/>
      <c r="B537" s="30"/>
      <c r="C537" s="28"/>
      <c r="D537" s="36"/>
      <c r="E537" s="30"/>
      <c r="F537" s="30"/>
      <c r="G537" s="30"/>
      <c r="H537" s="30"/>
      <c r="I537" s="30"/>
      <c r="K537" s="39"/>
      <c r="L537" s="38"/>
    </row>
    <row r="538" spans="1:12" s="37" customFormat="1" ht="13.5" x14ac:dyDescent="0.25">
      <c r="A538" s="30"/>
      <c r="B538" s="30"/>
      <c r="C538" s="28"/>
      <c r="D538" s="36"/>
      <c r="E538" s="30"/>
      <c r="F538" s="30"/>
      <c r="G538" s="30"/>
      <c r="H538" s="30"/>
      <c r="I538" s="30"/>
      <c r="K538" s="39"/>
      <c r="L538" s="38"/>
    </row>
    <row r="539" spans="1:12" s="37" customFormat="1" ht="13.5" x14ac:dyDescent="0.25">
      <c r="A539" s="30"/>
      <c r="B539" s="30"/>
      <c r="C539" s="28"/>
      <c r="D539" s="36"/>
      <c r="E539" s="30"/>
      <c r="F539" s="30"/>
      <c r="G539" s="30"/>
      <c r="H539" s="30"/>
      <c r="I539" s="30"/>
      <c r="K539" s="39"/>
      <c r="L539" s="38"/>
    </row>
    <row r="540" spans="1:12" s="37" customFormat="1" ht="13.5" x14ac:dyDescent="0.25">
      <c r="A540" s="30"/>
      <c r="B540" s="30"/>
      <c r="C540" s="28"/>
      <c r="D540" s="36"/>
      <c r="E540" s="30"/>
      <c r="F540" s="30"/>
      <c r="G540" s="30"/>
      <c r="H540" s="30"/>
      <c r="I540" s="30"/>
      <c r="K540" s="39"/>
      <c r="L540" s="38"/>
    </row>
    <row r="541" spans="1:12" s="37" customFormat="1" ht="13.5" x14ac:dyDescent="0.25">
      <c r="A541" s="30"/>
      <c r="B541" s="30"/>
      <c r="C541" s="28"/>
      <c r="D541" s="36"/>
      <c r="E541" s="30"/>
      <c r="F541" s="30"/>
      <c r="G541" s="30"/>
      <c r="H541" s="30"/>
      <c r="I541" s="30"/>
      <c r="K541" s="39"/>
      <c r="L541" s="38"/>
    </row>
    <row r="542" spans="1:12" s="37" customFormat="1" ht="13.5" x14ac:dyDescent="0.25">
      <c r="A542" s="30"/>
      <c r="B542" s="30"/>
      <c r="C542" s="28"/>
      <c r="D542" s="36"/>
      <c r="E542" s="30"/>
      <c r="F542" s="30"/>
      <c r="G542" s="30"/>
      <c r="H542" s="30"/>
      <c r="I542" s="30"/>
      <c r="K542" s="39"/>
      <c r="L542" s="38"/>
    </row>
    <row r="543" spans="1:12" s="37" customFormat="1" ht="13.5" x14ac:dyDescent="0.25">
      <c r="A543" s="30"/>
      <c r="B543" s="30"/>
      <c r="C543" s="28"/>
      <c r="D543" s="36"/>
      <c r="E543" s="30"/>
      <c r="F543" s="30"/>
      <c r="G543" s="30"/>
      <c r="H543" s="30"/>
      <c r="I543" s="30"/>
      <c r="K543" s="39"/>
      <c r="L543" s="38"/>
    </row>
    <row r="544" spans="1:12" s="37" customFormat="1" ht="13.5" x14ac:dyDescent="0.25">
      <c r="A544" s="30"/>
      <c r="B544" s="30"/>
      <c r="C544" s="28"/>
      <c r="D544" s="36"/>
      <c r="E544" s="30"/>
      <c r="F544" s="30"/>
      <c r="G544" s="30"/>
      <c r="H544" s="30"/>
      <c r="I544" s="30"/>
      <c r="K544" s="39"/>
      <c r="L544" s="38"/>
    </row>
    <row r="545" spans="1:12" s="37" customFormat="1" ht="13.5" x14ac:dyDescent="0.25">
      <c r="A545" s="30"/>
      <c r="B545" s="30"/>
      <c r="C545" s="28"/>
      <c r="D545" s="36"/>
      <c r="E545" s="30"/>
      <c r="F545" s="30"/>
      <c r="G545" s="30"/>
      <c r="H545" s="30"/>
      <c r="I545" s="30"/>
      <c r="K545" s="39"/>
      <c r="L545" s="38"/>
    </row>
    <row r="546" spans="1:12" s="37" customFormat="1" ht="13.5" x14ac:dyDescent="0.25">
      <c r="A546" s="30"/>
      <c r="B546" s="30"/>
      <c r="C546" s="28"/>
      <c r="D546" s="36"/>
      <c r="E546" s="30"/>
      <c r="F546" s="30"/>
      <c r="G546" s="30"/>
      <c r="H546" s="30"/>
      <c r="I546" s="30"/>
      <c r="K546" s="39"/>
      <c r="L546" s="38"/>
    </row>
    <row r="547" spans="1:12" s="37" customFormat="1" ht="13.5" x14ac:dyDescent="0.25">
      <c r="A547" s="30"/>
      <c r="B547" s="30"/>
      <c r="C547" s="28"/>
      <c r="D547" s="36"/>
      <c r="E547" s="30"/>
      <c r="F547" s="30"/>
      <c r="G547" s="30"/>
      <c r="H547" s="30"/>
      <c r="I547" s="30"/>
      <c r="K547" s="39"/>
      <c r="L547" s="38"/>
    </row>
    <row r="548" spans="1:12" s="37" customFormat="1" ht="13.5" x14ac:dyDescent="0.25">
      <c r="A548" s="30"/>
      <c r="B548" s="30"/>
      <c r="C548" s="28"/>
      <c r="D548" s="36"/>
      <c r="E548" s="30"/>
      <c r="F548" s="30"/>
      <c r="G548" s="30"/>
      <c r="H548" s="30"/>
      <c r="I548" s="30"/>
      <c r="K548" s="39"/>
      <c r="L548" s="38"/>
    </row>
    <row r="549" spans="1:12" s="37" customFormat="1" ht="13.5" x14ac:dyDescent="0.25">
      <c r="A549" s="30"/>
      <c r="B549" s="30"/>
      <c r="C549" s="28"/>
      <c r="D549" s="36"/>
      <c r="E549" s="30"/>
      <c r="F549" s="30"/>
      <c r="G549" s="30"/>
      <c r="H549" s="30"/>
      <c r="I549" s="30"/>
      <c r="K549" s="39"/>
      <c r="L549" s="38"/>
    </row>
    <row r="550" spans="1:12" s="37" customFormat="1" ht="13.5" x14ac:dyDescent="0.25">
      <c r="A550" s="30"/>
      <c r="B550" s="30"/>
      <c r="C550" s="28"/>
      <c r="D550" s="36"/>
      <c r="E550" s="30"/>
      <c r="F550" s="30"/>
      <c r="G550" s="30"/>
      <c r="H550" s="30"/>
      <c r="I550" s="30"/>
      <c r="K550" s="39"/>
      <c r="L550" s="38"/>
    </row>
    <row r="551" spans="1:12" s="37" customFormat="1" ht="13.5" x14ac:dyDescent="0.25">
      <c r="A551" s="30"/>
      <c r="B551" s="30"/>
      <c r="C551" s="28"/>
      <c r="D551" s="36"/>
      <c r="E551" s="30"/>
      <c r="F551" s="30"/>
      <c r="G551" s="30"/>
      <c r="H551" s="30"/>
      <c r="I551" s="30"/>
      <c r="K551" s="39"/>
      <c r="L551" s="38"/>
    </row>
    <row r="552" spans="1:12" s="37" customFormat="1" ht="13.5" x14ac:dyDescent="0.25">
      <c r="A552" s="30"/>
      <c r="B552" s="30"/>
      <c r="C552" s="28"/>
      <c r="D552" s="36"/>
      <c r="E552" s="30"/>
      <c r="F552" s="30"/>
      <c r="G552" s="30"/>
      <c r="H552" s="30"/>
      <c r="I552" s="30"/>
      <c r="K552" s="39"/>
      <c r="L552" s="38"/>
    </row>
    <row r="553" spans="1:12" s="37" customFormat="1" ht="13.5" x14ac:dyDescent="0.25">
      <c r="A553" s="30"/>
      <c r="B553" s="30"/>
      <c r="C553" s="28"/>
      <c r="D553" s="36"/>
      <c r="E553" s="30"/>
      <c r="F553" s="30"/>
      <c r="G553" s="30"/>
      <c r="H553" s="30"/>
      <c r="I553" s="30"/>
      <c r="K553" s="39"/>
      <c r="L553" s="38"/>
    </row>
    <row r="554" spans="1:12" s="37" customFormat="1" ht="13.5" x14ac:dyDescent="0.25">
      <c r="A554" s="30"/>
      <c r="B554" s="30"/>
      <c r="C554" s="28"/>
      <c r="D554" s="36"/>
      <c r="E554" s="30"/>
      <c r="F554" s="30"/>
      <c r="G554" s="30"/>
      <c r="H554" s="30"/>
      <c r="I554" s="30"/>
      <c r="K554" s="39"/>
      <c r="L554" s="38"/>
    </row>
    <row r="555" spans="1:12" s="37" customFormat="1" ht="13.5" x14ac:dyDescent="0.25">
      <c r="A555" s="30"/>
      <c r="B555" s="30"/>
      <c r="C555" s="28"/>
      <c r="D555" s="36"/>
      <c r="E555" s="30"/>
      <c r="F555" s="30"/>
      <c r="G555" s="30"/>
      <c r="H555" s="30"/>
      <c r="I555" s="30"/>
      <c r="K555" s="39"/>
      <c r="L555" s="38"/>
    </row>
    <row r="556" spans="1:12" s="37" customFormat="1" ht="13.5" x14ac:dyDescent="0.25">
      <c r="A556" s="30"/>
      <c r="B556" s="30"/>
      <c r="C556" s="28"/>
      <c r="D556" s="36"/>
      <c r="E556" s="30"/>
      <c r="F556" s="30"/>
      <c r="G556" s="30"/>
      <c r="H556" s="30"/>
      <c r="I556" s="30"/>
      <c r="K556" s="39"/>
      <c r="L556" s="38"/>
    </row>
    <row r="557" spans="1:12" s="37" customFormat="1" ht="13.5" x14ac:dyDescent="0.25">
      <c r="A557" s="30"/>
      <c r="B557" s="30"/>
      <c r="C557" s="28"/>
      <c r="D557" s="36"/>
      <c r="E557" s="30"/>
      <c r="F557" s="30"/>
      <c r="G557" s="30"/>
      <c r="H557" s="30"/>
      <c r="I557" s="30"/>
      <c r="K557" s="39"/>
      <c r="L557" s="38"/>
    </row>
    <row r="558" spans="1:12" s="37" customFormat="1" ht="13.5" x14ac:dyDescent="0.25">
      <c r="A558" s="30"/>
      <c r="B558" s="30"/>
      <c r="C558" s="28"/>
      <c r="D558" s="36"/>
      <c r="E558" s="30"/>
      <c r="F558" s="30"/>
      <c r="G558" s="30"/>
      <c r="H558" s="30"/>
      <c r="I558" s="30"/>
      <c r="K558" s="39"/>
      <c r="L558" s="38"/>
    </row>
    <row r="559" spans="1:12" s="37" customFormat="1" ht="13.5" x14ac:dyDescent="0.25">
      <c r="A559" s="30"/>
      <c r="B559" s="30"/>
      <c r="C559" s="28"/>
      <c r="D559" s="36"/>
      <c r="E559" s="30"/>
      <c r="F559" s="30"/>
      <c r="G559" s="30"/>
      <c r="H559" s="30"/>
      <c r="I559" s="30"/>
      <c r="K559" s="39"/>
      <c r="L559" s="38"/>
    </row>
    <row r="560" spans="1:12" s="37" customFormat="1" ht="13.5" x14ac:dyDescent="0.25">
      <c r="A560" s="30"/>
      <c r="B560" s="30"/>
      <c r="C560" s="28"/>
      <c r="D560" s="36"/>
      <c r="E560" s="30"/>
      <c r="F560" s="30"/>
      <c r="G560" s="30"/>
      <c r="H560" s="30"/>
      <c r="I560" s="30"/>
      <c r="K560" s="39"/>
      <c r="L560" s="38"/>
    </row>
    <row r="561" spans="1:12" s="37" customFormat="1" ht="13.5" x14ac:dyDescent="0.25">
      <c r="A561" s="30"/>
      <c r="B561" s="30"/>
      <c r="C561" s="28"/>
      <c r="D561" s="36"/>
      <c r="E561" s="30"/>
      <c r="F561" s="30"/>
      <c r="G561" s="30"/>
      <c r="H561" s="30"/>
      <c r="I561" s="30"/>
      <c r="K561" s="39"/>
      <c r="L561" s="38"/>
    </row>
    <row r="562" spans="1:12" s="37" customFormat="1" ht="13.5" x14ac:dyDescent="0.25">
      <c r="A562" s="30"/>
      <c r="B562" s="30"/>
      <c r="C562" s="28"/>
      <c r="D562" s="36"/>
      <c r="E562" s="30"/>
      <c r="F562" s="30"/>
      <c r="G562" s="30"/>
      <c r="H562" s="30"/>
      <c r="I562" s="30"/>
      <c r="K562" s="39"/>
      <c r="L562" s="38"/>
    </row>
    <row r="563" spans="1:12" s="37" customFormat="1" ht="13.5" x14ac:dyDescent="0.25">
      <c r="A563" s="30"/>
      <c r="B563" s="30"/>
      <c r="C563" s="28"/>
      <c r="D563" s="36"/>
      <c r="E563" s="30"/>
      <c r="F563" s="30"/>
      <c r="G563" s="30"/>
      <c r="H563" s="30"/>
      <c r="I563" s="30"/>
      <c r="K563" s="39"/>
      <c r="L563" s="38"/>
    </row>
    <row r="564" spans="1:12" s="37" customFormat="1" ht="13.5" x14ac:dyDescent="0.25">
      <c r="A564" s="30"/>
      <c r="B564" s="30"/>
      <c r="C564" s="28"/>
      <c r="D564" s="36"/>
      <c r="E564" s="30"/>
      <c r="F564" s="30"/>
      <c r="G564" s="30"/>
      <c r="H564" s="30"/>
      <c r="I564" s="30"/>
      <c r="K564" s="39"/>
      <c r="L564" s="38"/>
    </row>
    <row r="565" spans="1:12" s="37" customFormat="1" ht="13.5" x14ac:dyDescent="0.25">
      <c r="A565" s="30"/>
      <c r="B565" s="30"/>
      <c r="C565" s="28"/>
      <c r="D565" s="36"/>
      <c r="E565" s="30"/>
      <c r="F565" s="30"/>
      <c r="G565" s="30"/>
      <c r="H565" s="30"/>
      <c r="I565" s="30"/>
      <c r="K565" s="39"/>
      <c r="L565" s="38"/>
    </row>
    <row r="566" spans="1:12" s="37" customFormat="1" ht="13.5" x14ac:dyDescent="0.25">
      <c r="A566" s="30"/>
      <c r="B566" s="30"/>
      <c r="C566" s="28"/>
      <c r="D566" s="36"/>
      <c r="E566" s="30"/>
      <c r="F566" s="30"/>
      <c r="G566" s="30"/>
      <c r="H566" s="30"/>
      <c r="I566" s="30"/>
      <c r="K566" s="39"/>
      <c r="L566" s="38"/>
    </row>
    <row r="567" spans="1:12" s="37" customFormat="1" ht="13.5" x14ac:dyDescent="0.25">
      <c r="A567" s="30"/>
      <c r="B567" s="30"/>
      <c r="C567" s="28"/>
      <c r="D567" s="36"/>
      <c r="E567" s="30"/>
      <c r="F567" s="30"/>
      <c r="G567" s="30"/>
      <c r="H567" s="30"/>
      <c r="I567" s="30"/>
      <c r="K567" s="39"/>
      <c r="L567" s="38"/>
    </row>
    <row r="568" spans="1:12" s="37" customFormat="1" ht="13.5" x14ac:dyDescent="0.25">
      <c r="A568" s="30"/>
      <c r="B568" s="30"/>
      <c r="C568" s="28"/>
      <c r="D568" s="36"/>
      <c r="E568" s="30"/>
      <c r="F568" s="30"/>
      <c r="G568" s="30"/>
      <c r="H568" s="30"/>
      <c r="I568" s="30"/>
      <c r="K568" s="39"/>
      <c r="L568" s="38"/>
    </row>
    <row r="569" spans="1:12" s="37" customFormat="1" ht="13.5" x14ac:dyDescent="0.25">
      <c r="A569" s="30"/>
      <c r="B569" s="30"/>
      <c r="C569" s="28"/>
      <c r="D569" s="36"/>
      <c r="E569" s="30"/>
      <c r="F569" s="30"/>
      <c r="G569" s="30"/>
      <c r="H569" s="30"/>
      <c r="I569" s="30"/>
      <c r="K569" s="39"/>
      <c r="L569" s="38"/>
    </row>
    <row r="570" spans="1:12" s="37" customFormat="1" ht="13.5" x14ac:dyDescent="0.25">
      <c r="A570" s="30"/>
      <c r="B570" s="30"/>
      <c r="C570" s="28"/>
      <c r="D570" s="36"/>
      <c r="E570" s="30"/>
      <c r="F570" s="30"/>
      <c r="G570" s="30"/>
      <c r="H570" s="30"/>
      <c r="I570" s="30"/>
      <c r="K570" s="39"/>
      <c r="L570" s="38"/>
    </row>
    <row r="571" spans="1:12" s="37" customFormat="1" ht="13.5" x14ac:dyDescent="0.25">
      <c r="A571" s="30"/>
      <c r="B571" s="30"/>
      <c r="C571" s="28"/>
      <c r="D571" s="36"/>
      <c r="E571" s="30"/>
      <c r="F571" s="30"/>
      <c r="G571" s="30"/>
      <c r="H571" s="30"/>
      <c r="I571" s="30"/>
      <c r="K571" s="39"/>
      <c r="L571" s="38"/>
    </row>
    <row r="572" spans="1:12" s="37" customFormat="1" ht="13.5" x14ac:dyDescent="0.25">
      <c r="A572" s="30"/>
      <c r="B572" s="30"/>
      <c r="C572" s="28"/>
      <c r="D572" s="36"/>
      <c r="E572" s="30"/>
      <c r="F572" s="30"/>
      <c r="G572" s="30"/>
      <c r="H572" s="30"/>
      <c r="I572" s="30"/>
      <c r="K572" s="39"/>
      <c r="L572" s="38"/>
    </row>
    <row r="573" spans="1:12" s="37" customFormat="1" ht="13.5" x14ac:dyDescent="0.25">
      <c r="A573" s="30"/>
      <c r="B573" s="30"/>
      <c r="C573" s="28"/>
      <c r="D573" s="36"/>
      <c r="E573" s="30"/>
      <c r="F573" s="30"/>
      <c r="G573" s="30"/>
      <c r="H573" s="30"/>
      <c r="I573" s="30"/>
      <c r="K573" s="39"/>
      <c r="L573" s="38"/>
    </row>
    <row r="574" spans="1:12" s="37" customFormat="1" ht="13.5" x14ac:dyDescent="0.25">
      <c r="A574" s="30"/>
      <c r="B574" s="30"/>
      <c r="C574" s="28"/>
      <c r="D574" s="36"/>
      <c r="E574" s="30"/>
      <c r="F574" s="30"/>
      <c r="G574" s="30"/>
      <c r="H574" s="30"/>
      <c r="I574" s="30"/>
      <c r="K574" s="39"/>
      <c r="L574" s="38"/>
    </row>
    <row r="575" spans="1:12" s="37" customFormat="1" ht="13.5" x14ac:dyDescent="0.25">
      <c r="A575" s="30"/>
      <c r="B575" s="30"/>
      <c r="C575" s="28"/>
      <c r="D575" s="36"/>
      <c r="E575" s="30"/>
      <c r="F575" s="30"/>
      <c r="G575" s="30"/>
      <c r="H575" s="30"/>
      <c r="I575" s="30"/>
      <c r="K575" s="39"/>
      <c r="L575" s="38"/>
    </row>
    <row r="576" spans="1:12" s="37" customFormat="1" ht="13.5" x14ac:dyDescent="0.25">
      <c r="A576" s="30"/>
      <c r="B576" s="30"/>
      <c r="C576" s="28"/>
      <c r="D576" s="36"/>
      <c r="E576" s="30"/>
      <c r="F576" s="30"/>
      <c r="G576" s="30"/>
      <c r="H576" s="30"/>
      <c r="I576" s="30"/>
      <c r="K576" s="39"/>
      <c r="L576" s="38"/>
    </row>
    <row r="577" spans="1:12" s="37" customFormat="1" ht="13.5" x14ac:dyDescent="0.25">
      <c r="A577" s="30"/>
      <c r="B577" s="30"/>
      <c r="C577" s="28"/>
      <c r="D577" s="36"/>
      <c r="E577" s="30"/>
      <c r="F577" s="30"/>
      <c r="G577" s="30"/>
      <c r="H577" s="30"/>
      <c r="I577" s="30"/>
      <c r="K577" s="39"/>
      <c r="L577" s="38"/>
    </row>
    <row r="578" spans="1:12" s="37" customFormat="1" ht="13.5" x14ac:dyDescent="0.25">
      <c r="A578" s="30"/>
      <c r="B578" s="30"/>
      <c r="C578" s="28"/>
      <c r="D578" s="36"/>
      <c r="E578" s="30"/>
      <c r="F578" s="30"/>
      <c r="G578" s="30"/>
      <c r="H578" s="30"/>
      <c r="I578" s="30"/>
      <c r="K578" s="39"/>
      <c r="L578" s="38"/>
    </row>
    <row r="579" spans="1:12" s="37" customFormat="1" ht="13.5" x14ac:dyDescent="0.25">
      <c r="A579" s="30"/>
      <c r="B579" s="30"/>
      <c r="C579" s="28"/>
      <c r="D579" s="36"/>
      <c r="E579" s="30"/>
      <c r="F579" s="30"/>
      <c r="G579" s="30"/>
      <c r="H579" s="30"/>
      <c r="I579" s="30"/>
      <c r="K579" s="39"/>
      <c r="L579" s="38"/>
    </row>
    <row r="580" spans="1:12" s="37" customFormat="1" ht="13.5" x14ac:dyDescent="0.25">
      <c r="A580" s="30"/>
      <c r="B580" s="30"/>
      <c r="C580" s="28"/>
      <c r="D580" s="36"/>
      <c r="E580" s="30"/>
      <c r="F580" s="30"/>
      <c r="G580" s="30"/>
      <c r="H580" s="30"/>
      <c r="I580" s="30"/>
      <c r="K580" s="39"/>
      <c r="L580" s="38"/>
    </row>
    <row r="581" spans="1:12" s="37" customFormat="1" ht="13.5" x14ac:dyDescent="0.25">
      <c r="A581" s="30"/>
      <c r="B581" s="30"/>
      <c r="C581" s="28"/>
      <c r="D581" s="36"/>
      <c r="E581" s="30"/>
      <c r="F581" s="30"/>
      <c r="G581" s="30"/>
      <c r="H581" s="30"/>
      <c r="I581" s="30"/>
      <c r="K581" s="39"/>
      <c r="L581" s="38"/>
    </row>
    <row r="582" spans="1:12" s="37" customFormat="1" ht="13.5" x14ac:dyDescent="0.25">
      <c r="A582" s="30"/>
      <c r="B582" s="30"/>
      <c r="C582" s="28"/>
      <c r="D582" s="36"/>
      <c r="E582" s="30"/>
      <c r="F582" s="30"/>
      <c r="G582" s="30"/>
      <c r="H582" s="30"/>
      <c r="I582" s="30"/>
      <c r="K582" s="39"/>
      <c r="L582" s="38"/>
    </row>
    <row r="583" spans="1:12" s="37" customFormat="1" ht="13.5" x14ac:dyDescent="0.25">
      <c r="A583" s="30"/>
      <c r="B583" s="30"/>
      <c r="C583" s="28"/>
      <c r="D583" s="36"/>
      <c r="E583" s="30"/>
      <c r="F583" s="30"/>
      <c r="G583" s="30"/>
      <c r="H583" s="30"/>
      <c r="I583" s="30"/>
      <c r="K583" s="39"/>
      <c r="L583" s="38"/>
    </row>
    <row r="584" spans="1:12" s="37" customFormat="1" ht="13.5" x14ac:dyDescent="0.25">
      <c r="A584" s="30"/>
      <c r="B584" s="30"/>
      <c r="C584" s="28"/>
      <c r="D584" s="36"/>
      <c r="E584" s="30"/>
      <c r="F584" s="30"/>
      <c r="G584" s="30"/>
      <c r="H584" s="30"/>
      <c r="I584" s="30"/>
      <c r="K584" s="39"/>
      <c r="L584" s="38"/>
    </row>
    <row r="585" spans="1:12" s="37" customFormat="1" ht="13.5" x14ac:dyDescent="0.25">
      <c r="A585" s="30"/>
      <c r="B585" s="30"/>
      <c r="C585" s="28"/>
      <c r="D585" s="36"/>
      <c r="E585" s="30"/>
      <c r="F585" s="30"/>
      <c r="G585" s="30"/>
      <c r="H585" s="30"/>
      <c r="I585" s="30"/>
      <c r="K585" s="39"/>
      <c r="L585" s="38"/>
    </row>
    <row r="586" spans="1:12" s="37" customFormat="1" ht="13.5" x14ac:dyDescent="0.25">
      <c r="A586" s="30"/>
      <c r="B586" s="30"/>
      <c r="C586" s="28"/>
      <c r="D586" s="36"/>
      <c r="E586" s="30"/>
      <c r="F586" s="30"/>
      <c r="G586" s="30"/>
      <c r="H586" s="30"/>
      <c r="I586" s="30"/>
      <c r="K586" s="39"/>
      <c r="L586" s="38"/>
    </row>
    <row r="587" spans="1:12" s="37" customFormat="1" ht="13.5" x14ac:dyDescent="0.25">
      <c r="A587" s="30"/>
      <c r="B587" s="30"/>
      <c r="C587" s="28"/>
      <c r="D587" s="36"/>
      <c r="E587" s="30"/>
      <c r="F587" s="30"/>
      <c r="G587" s="30"/>
      <c r="H587" s="30"/>
      <c r="I587" s="30"/>
      <c r="K587" s="39"/>
      <c r="L587" s="38"/>
    </row>
    <row r="588" spans="1:12" s="37" customFormat="1" ht="13.5" x14ac:dyDescent="0.25">
      <c r="A588" s="30"/>
      <c r="B588" s="30"/>
      <c r="C588" s="28"/>
      <c r="D588" s="36"/>
      <c r="E588" s="30"/>
      <c r="F588" s="30"/>
      <c r="G588" s="30"/>
      <c r="H588" s="30"/>
      <c r="I588" s="30"/>
      <c r="K588" s="39"/>
      <c r="L588" s="38"/>
    </row>
    <row r="589" spans="1:12" s="37" customFormat="1" ht="13.5" x14ac:dyDescent="0.25">
      <c r="A589" s="30"/>
      <c r="B589" s="30"/>
      <c r="C589" s="28"/>
      <c r="D589" s="36"/>
      <c r="E589" s="30"/>
      <c r="F589" s="30"/>
      <c r="G589" s="30"/>
      <c r="H589" s="30"/>
      <c r="I589" s="30"/>
      <c r="K589" s="39"/>
      <c r="L589" s="38"/>
    </row>
    <row r="590" spans="1:12" s="37" customFormat="1" ht="13.5" x14ac:dyDescent="0.25">
      <c r="A590" s="30"/>
      <c r="B590" s="30"/>
      <c r="C590" s="28"/>
      <c r="D590" s="36"/>
      <c r="E590" s="30"/>
      <c r="F590" s="30"/>
      <c r="G590" s="30"/>
      <c r="H590" s="30"/>
      <c r="I590" s="30"/>
      <c r="K590" s="39"/>
      <c r="L590" s="38"/>
    </row>
    <row r="591" spans="1:12" s="37" customFormat="1" ht="13.5" x14ac:dyDescent="0.25">
      <c r="A591" s="30"/>
      <c r="B591" s="30"/>
      <c r="C591" s="28"/>
      <c r="D591" s="36"/>
      <c r="E591" s="30"/>
      <c r="F591" s="30"/>
      <c r="G591" s="30"/>
      <c r="H591" s="30"/>
      <c r="I591" s="30"/>
      <c r="K591" s="39"/>
      <c r="L591" s="38"/>
    </row>
    <row r="592" spans="1:12" s="37" customFormat="1" ht="13.5" x14ac:dyDescent="0.25">
      <c r="A592" s="30"/>
      <c r="B592" s="30"/>
      <c r="C592" s="28"/>
      <c r="D592" s="36"/>
      <c r="E592" s="30"/>
      <c r="F592" s="30"/>
      <c r="G592" s="30"/>
      <c r="H592" s="30"/>
      <c r="I592" s="30"/>
      <c r="K592" s="39"/>
      <c r="L592" s="38"/>
    </row>
    <row r="593" spans="1:12" s="37" customFormat="1" ht="13.5" x14ac:dyDescent="0.25">
      <c r="A593" s="30"/>
      <c r="B593" s="30"/>
      <c r="C593" s="28"/>
      <c r="D593" s="36"/>
      <c r="E593" s="30"/>
      <c r="F593" s="30"/>
      <c r="G593" s="30"/>
      <c r="H593" s="30"/>
      <c r="I593" s="30"/>
      <c r="K593" s="39"/>
      <c r="L593" s="38"/>
    </row>
    <row r="594" spans="1:12" s="37" customFormat="1" ht="13.5" x14ac:dyDescent="0.25">
      <c r="A594" s="30"/>
      <c r="B594" s="30"/>
      <c r="C594" s="28"/>
      <c r="D594" s="36"/>
      <c r="E594" s="30"/>
      <c r="F594" s="30"/>
      <c r="G594" s="30"/>
      <c r="H594" s="30"/>
      <c r="I594" s="30"/>
      <c r="K594" s="39"/>
      <c r="L594" s="38"/>
    </row>
    <row r="595" spans="1:12" s="37" customFormat="1" ht="13.5" x14ac:dyDescent="0.25">
      <c r="A595" s="30"/>
      <c r="B595" s="30"/>
      <c r="C595" s="28"/>
      <c r="D595" s="36"/>
      <c r="E595" s="30"/>
      <c r="F595" s="30"/>
      <c r="G595" s="30"/>
      <c r="H595" s="30"/>
      <c r="I595" s="30"/>
      <c r="K595" s="39"/>
      <c r="L595" s="38"/>
    </row>
    <row r="596" spans="1:12" s="37" customFormat="1" ht="13.5" x14ac:dyDescent="0.25">
      <c r="A596" s="30"/>
      <c r="B596" s="30"/>
      <c r="C596" s="28"/>
      <c r="D596" s="36"/>
      <c r="E596" s="30"/>
      <c r="F596" s="30"/>
      <c r="G596" s="30"/>
      <c r="H596" s="30"/>
      <c r="I596" s="30"/>
      <c r="K596" s="39"/>
      <c r="L596" s="38"/>
    </row>
    <row r="597" spans="1:12" s="37" customFormat="1" ht="13.5" x14ac:dyDescent="0.25">
      <c r="A597" s="30"/>
      <c r="B597" s="30"/>
      <c r="C597" s="28"/>
      <c r="D597" s="36"/>
      <c r="E597" s="30"/>
      <c r="F597" s="30"/>
      <c r="G597" s="30"/>
      <c r="H597" s="30"/>
      <c r="I597" s="30"/>
      <c r="K597" s="39"/>
      <c r="L597" s="38"/>
    </row>
    <row r="598" spans="1:12" s="37" customFormat="1" ht="13.5" x14ac:dyDescent="0.25">
      <c r="A598" s="30"/>
      <c r="B598" s="30"/>
      <c r="C598" s="28"/>
      <c r="D598" s="36"/>
      <c r="E598" s="30"/>
      <c r="F598" s="30"/>
      <c r="G598" s="30"/>
      <c r="H598" s="30"/>
      <c r="I598" s="30"/>
      <c r="K598" s="39"/>
      <c r="L598" s="38"/>
    </row>
    <row r="599" spans="1:12" s="37" customFormat="1" ht="13.5" x14ac:dyDescent="0.25">
      <c r="A599" s="30"/>
      <c r="B599" s="30"/>
      <c r="C599" s="28"/>
      <c r="D599" s="36"/>
      <c r="E599" s="30"/>
      <c r="F599" s="30"/>
      <c r="G599" s="30"/>
      <c r="H599" s="30"/>
      <c r="I599" s="30"/>
      <c r="K599" s="39"/>
      <c r="L599" s="38"/>
    </row>
    <row r="600" spans="1:12" s="37" customFormat="1" ht="13.5" x14ac:dyDescent="0.25">
      <c r="A600" s="30"/>
      <c r="B600" s="30"/>
      <c r="C600" s="28"/>
      <c r="D600" s="36"/>
      <c r="E600" s="30"/>
      <c r="F600" s="30"/>
      <c r="G600" s="30"/>
      <c r="H600" s="30"/>
      <c r="I600" s="30"/>
      <c r="K600" s="39"/>
      <c r="L600" s="38"/>
    </row>
    <row r="601" spans="1:12" s="37" customFormat="1" ht="13.5" x14ac:dyDescent="0.25">
      <c r="A601" s="30"/>
      <c r="B601" s="30"/>
      <c r="C601" s="28"/>
      <c r="D601" s="36"/>
      <c r="E601" s="30"/>
      <c r="F601" s="30"/>
      <c r="G601" s="30"/>
      <c r="H601" s="30"/>
      <c r="I601" s="30"/>
      <c r="K601" s="39"/>
      <c r="L601" s="38"/>
    </row>
    <row r="602" spans="1:12" s="37" customFormat="1" ht="13.5" x14ac:dyDescent="0.25">
      <c r="A602" s="30"/>
      <c r="B602" s="30"/>
      <c r="C602" s="28"/>
      <c r="D602" s="36"/>
      <c r="E602" s="30"/>
      <c r="F602" s="30"/>
      <c r="G602" s="30"/>
      <c r="H602" s="30"/>
      <c r="I602" s="30"/>
      <c r="K602" s="39"/>
      <c r="L602" s="38"/>
    </row>
    <row r="603" spans="1:12" s="37" customFormat="1" ht="13.5" x14ac:dyDescent="0.25">
      <c r="A603" s="30"/>
      <c r="B603" s="30"/>
      <c r="C603" s="28"/>
      <c r="D603" s="36"/>
      <c r="E603" s="30"/>
      <c r="F603" s="30"/>
      <c r="G603" s="30"/>
      <c r="H603" s="30"/>
      <c r="I603" s="30"/>
      <c r="K603" s="39"/>
      <c r="L603" s="38"/>
    </row>
    <row r="604" spans="1:12" s="37" customFormat="1" ht="13.5" x14ac:dyDescent="0.25">
      <c r="A604" s="30"/>
      <c r="B604" s="30"/>
      <c r="C604" s="28"/>
      <c r="D604" s="36"/>
      <c r="E604" s="30"/>
      <c r="F604" s="30"/>
      <c r="G604" s="30"/>
      <c r="H604" s="30"/>
      <c r="I604" s="30"/>
      <c r="K604" s="39"/>
      <c r="L604" s="38"/>
    </row>
    <row r="605" spans="1:12" s="37" customFormat="1" ht="13.5" x14ac:dyDescent="0.25">
      <c r="A605" s="30"/>
      <c r="B605" s="30"/>
      <c r="C605" s="28"/>
      <c r="D605" s="36"/>
      <c r="E605" s="30"/>
      <c r="F605" s="30"/>
      <c r="G605" s="30"/>
      <c r="H605" s="30"/>
      <c r="I605" s="30"/>
      <c r="K605" s="39"/>
      <c r="L605" s="38"/>
    </row>
    <row r="606" spans="1:12" s="37" customFormat="1" ht="13.5" x14ac:dyDescent="0.25">
      <c r="A606" s="30"/>
      <c r="B606" s="30"/>
      <c r="C606" s="28"/>
      <c r="D606" s="36"/>
      <c r="E606" s="30"/>
      <c r="F606" s="30"/>
      <c r="G606" s="30"/>
      <c r="H606" s="30"/>
      <c r="I606" s="30"/>
      <c r="K606" s="39"/>
      <c r="L606" s="38"/>
    </row>
    <row r="607" spans="1:12" s="37" customFormat="1" ht="13.5" x14ac:dyDescent="0.25">
      <c r="A607" s="30"/>
      <c r="B607" s="30"/>
      <c r="C607" s="28"/>
      <c r="D607" s="36"/>
      <c r="E607" s="30"/>
      <c r="F607" s="30"/>
      <c r="G607" s="30"/>
      <c r="H607" s="30"/>
      <c r="I607" s="30"/>
      <c r="K607" s="39"/>
      <c r="L607" s="38"/>
    </row>
    <row r="608" spans="1:12" s="37" customFormat="1" ht="13.5" x14ac:dyDescent="0.25">
      <c r="A608" s="30"/>
      <c r="B608" s="30"/>
      <c r="C608" s="28"/>
      <c r="D608" s="36"/>
      <c r="E608" s="30"/>
      <c r="F608" s="30"/>
      <c r="G608" s="30"/>
      <c r="H608" s="30"/>
      <c r="I608" s="30"/>
      <c r="K608" s="39"/>
      <c r="L608" s="38"/>
    </row>
    <row r="609" spans="1:12" s="37" customFormat="1" ht="13.5" x14ac:dyDescent="0.25">
      <c r="A609" s="30"/>
      <c r="B609" s="30"/>
      <c r="C609" s="28"/>
      <c r="D609" s="36"/>
      <c r="E609" s="30"/>
      <c r="F609" s="30"/>
      <c r="G609" s="30"/>
      <c r="H609" s="30"/>
      <c r="I609" s="30"/>
      <c r="K609" s="39"/>
      <c r="L609" s="38"/>
    </row>
    <row r="610" spans="1:12" s="37" customFormat="1" ht="13.5" x14ac:dyDescent="0.25">
      <c r="A610" s="30"/>
      <c r="B610" s="30"/>
      <c r="C610" s="28"/>
      <c r="D610" s="36"/>
      <c r="E610" s="30"/>
      <c r="F610" s="30"/>
      <c r="G610" s="30"/>
      <c r="H610" s="30"/>
      <c r="I610" s="30"/>
      <c r="K610" s="39"/>
      <c r="L610" s="38"/>
    </row>
    <row r="611" spans="1:12" s="37" customFormat="1" ht="13.5" x14ac:dyDescent="0.25">
      <c r="A611" s="30"/>
      <c r="B611" s="30"/>
      <c r="C611" s="28"/>
      <c r="D611" s="36"/>
      <c r="E611" s="30"/>
      <c r="F611" s="30"/>
      <c r="G611" s="30"/>
      <c r="H611" s="30"/>
      <c r="I611" s="30"/>
      <c r="K611" s="39"/>
      <c r="L611" s="38"/>
    </row>
    <row r="612" spans="1:12" s="37" customFormat="1" ht="13.5" x14ac:dyDescent="0.25">
      <c r="A612" s="30"/>
      <c r="B612" s="30"/>
      <c r="C612" s="28"/>
      <c r="D612" s="36"/>
      <c r="E612" s="30"/>
      <c r="F612" s="30"/>
      <c r="G612" s="30"/>
      <c r="H612" s="30"/>
      <c r="I612" s="30"/>
      <c r="K612" s="39"/>
      <c r="L612" s="38"/>
    </row>
    <row r="613" spans="1:12" s="37" customFormat="1" ht="13.5" x14ac:dyDescent="0.25">
      <c r="A613" s="30"/>
      <c r="B613" s="30"/>
      <c r="C613" s="28"/>
      <c r="D613" s="36"/>
      <c r="E613" s="30"/>
      <c r="F613" s="30"/>
      <c r="G613" s="30"/>
      <c r="H613" s="30"/>
      <c r="I613" s="30"/>
      <c r="K613" s="39"/>
      <c r="L613" s="38"/>
    </row>
    <row r="614" spans="1:12" s="37" customFormat="1" ht="13.5" x14ac:dyDescent="0.25">
      <c r="A614" s="30"/>
      <c r="B614" s="30"/>
      <c r="C614" s="28"/>
      <c r="D614" s="36"/>
      <c r="E614" s="30"/>
      <c r="F614" s="30"/>
      <c r="G614" s="30"/>
      <c r="H614" s="30"/>
      <c r="I614" s="30"/>
      <c r="K614" s="39"/>
      <c r="L614" s="38"/>
    </row>
    <row r="615" spans="1:12" s="37" customFormat="1" ht="13.5" x14ac:dyDescent="0.25">
      <c r="A615" s="30"/>
      <c r="B615" s="30"/>
      <c r="C615" s="28"/>
      <c r="D615" s="36"/>
      <c r="E615" s="30"/>
      <c r="F615" s="30"/>
      <c r="G615" s="30"/>
      <c r="H615" s="30"/>
      <c r="I615" s="30"/>
      <c r="K615" s="39"/>
      <c r="L615" s="38"/>
    </row>
    <row r="616" spans="1:12" s="37" customFormat="1" ht="13.5" x14ac:dyDescent="0.25">
      <c r="A616" s="30"/>
      <c r="B616" s="30"/>
      <c r="C616" s="28"/>
      <c r="D616" s="36"/>
      <c r="E616" s="30"/>
      <c r="F616" s="30"/>
      <c r="G616" s="30"/>
      <c r="H616" s="30"/>
      <c r="I616" s="30"/>
      <c r="K616" s="39"/>
      <c r="L616" s="38"/>
    </row>
    <row r="617" spans="1:12" s="37" customFormat="1" ht="13.5" x14ac:dyDescent="0.25">
      <c r="A617" s="30"/>
      <c r="B617" s="30"/>
      <c r="C617" s="28"/>
      <c r="D617" s="36"/>
      <c r="E617" s="30"/>
      <c r="F617" s="30"/>
      <c r="G617" s="30"/>
      <c r="H617" s="30"/>
      <c r="I617" s="30"/>
      <c r="K617" s="39"/>
      <c r="L617" s="38"/>
    </row>
    <row r="618" spans="1:12" s="37" customFormat="1" ht="13.5" x14ac:dyDescent="0.25">
      <c r="A618" s="30"/>
      <c r="B618" s="30"/>
      <c r="C618" s="28"/>
      <c r="D618" s="36"/>
      <c r="E618" s="30"/>
      <c r="F618" s="30"/>
      <c r="G618" s="30"/>
      <c r="H618" s="30"/>
      <c r="I618" s="30"/>
      <c r="K618" s="39"/>
      <c r="L618" s="38"/>
    </row>
    <row r="619" spans="1:12" s="37" customFormat="1" ht="13.5" x14ac:dyDescent="0.25">
      <c r="A619" s="30"/>
      <c r="B619" s="30"/>
      <c r="C619" s="28"/>
      <c r="D619" s="36"/>
      <c r="E619" s="30"/>
      <c r="F619" s="30"/>
      <c r="G619" s="30"/>
      <c r="H619" s="30"/>
      <c r="I619" s="30"/>
      <c r="K619" s="39"/>
      <c r="L619" s="38"/>
    </row>
    <row r="620" spans="1:12" s="37" customFormat="1" ht="13.5" x14ac:dyDescent="0.25">
      <c r="A620" s="30"/>
      <c r="B620" s="30"/>
      <c r="C620" s="28"/>
      <c r="D620" s="36"/>
      <c r="E620" s="30"/>
      <c r="F620" s="30"/>
      <c r="G620" s="30"/>
      <c r="H620" s="30"/>
      <c r="I620" s="30"/>
      <c r="K620" s="39"/>
      <c r="L620" s="38"/>
    </row>
    <row r="621" spans="1:12" s="37" customFormat="1" ht="13.5" x14ac:dyDescent="0.25">
      <c r="A621" s="30"/>
      <c r="B621" s="30"/>
      <c r="C621" s="28"/>
      <c r="D621" s="36"/>
      <c r="E621" s="30"/>
      <c r="F621" s="30"/>
      <c r="G621" s="30"/>
      <c r="H621" s="30"/>
      <c r="I621" s="30"/>
      <c r="K621" s="39"/>
      <c r="L621" s="38"/>
    </row>
    <row r="622" spans="1:12" s="37" customFormat="1" ht="13.5" x14ac:dyDescent="0.25">
      <c r="A622" s="30"/>
      <c r="B622" s="30"/>
      <c r="C622" s="28"/>
      <c r="D622" s="36"/>
      <c r="E622" s="30"/>
      <c r="F622" s="30"/>
      <c r="G622" s="30"/>
      <c r="H622" s="30"/>
      <c r="I622" s="30"/>
      <c r="K622" s="39"/>
      <c r="L622" s="38"/>
    </row>
    <row r="623" spans="1:12" s="37" customFormat="1" ht="13.5" x14ac:dyDescent="0.25">
      <c r="A623" s="30"/>
      <c r="B623" s="30"/>
      <c r="C623" s="28"/>
      <c r="D623" s="36"/>
      <c r="E623" s="30"/>
      <c r="F623" s="30"/>
      <c r="G623" s="30"/>
      <c r="H623" s="30"/>
      <c r="I623" s="30"/>
      <c r="K623" s="39"/>
      <c r="L623" s="38"/>
    </row>
    <row r="624" spans="1:12" s="37" customFormat="1" ht="13.5" x14ac:dyDescent="0.25">
      <c r="A624" s="30"/>
      <c r="B624" s="30"/>
      <c r="C624" s="28"/>
      <c r="D624" s="36"/>
      <c r="E624" s="30"/>
      <c r="F624" s="30"/>
      <c r="G624" s="30"/>
      <c r="H624" s="30"/>
      <c r="I624" s="30"/>
      <c r="K624" s="39"/>
      <c r="L624" s="38"/>
    </row>
    <row r="625" spans="1:12" s="37" customFormat="1" ht="13.5" x14ac:dyDescent="0.25">
      <c r="A625" s="30"/>
      <c r="B625" s="30"/>
      <c r="C625" s="28"/>
      <c r="D625" s="36"/>
      <c r="E625" s="30"/>
      <c r="F625" s="30"/>
      <c r="G625" s="30"/>
      <c r="H625" s="30"/>
      <c r="I625" s="30"/>
      <c r="K625" s="39"/>
      <c r="L625" s="38"/>
    </row>
    <row r="626" spans="1:12" s="37" customFormat="1" ht="13.5" x14ac:dyDescent="0.25">
      <c r="A626" s="30"/>
      <c r="B626" s="30"/>
      <c r="C626" s="28"/>
      <c r="D626" s="36"/>
      <c r="E626" s="30"/>
      <c r="F626" s="30"/>
      <c r="G626" s="30"/>
      <c r="H626" s="30"/>
      <c r="I626" s="30"/>
      <c r="K626" s="39"/>
      <c r="L626" s="38"/>
    </row>
    <row r="627" spans="1:12" s="37" customFormat="1" ht="13.5" x14ac:dyDescent="0.25">
      <c r="A627" s="30"/>
      <c r="B627" s="30"/>
      <c r="C627" s="28"/>
      <c r="D627" s="36"/>
      <c r="E627" s="30"/>
      <c r="F627" s="30"/>
      <c r="G627" s="30"/>
      <c r="H627" s="30"/>
      <c r="I627" s="30"/>
      <c r="K627" s="39"/>
      <c r="L627" s="38"/>
    </row>
    <row r="628" spans="1:12" s="37" customFormat="1" ht="13.5" x14ac:dyDescent="0.25">
      <c r="A628" s="30"/>
      <c r="B628" s="30"/>
      <c r="C628" s="28"/>
      <c r="D628" s="36"/>
      <c r="E628" s="30"/>
      <c r="F628" s="30"/>
      <c r="G628" s="30"/>
      <c r="H628" s="30"/>
      <c r="I628" s="30"/>
      <c r="K628" s="39"/>
      <c r="L628" s="38"/>
    </row>
    <row r="629" spans="1:12" s="37" customFormat="1" ht="13.5" x14ac:dyDescent="0.25">
      <c r="A629" s="30"/>
      <c r="B629" s="30"/>
      <c r="C629" s="28"/>
      <c r="D629" s="36"/>
      <c r="E629" s="30"/>
      <c r="F629" s="30"/>
      <c r="G629" s="30"/>
      <c r="H629" s="30"/>
      <c r="I629" s="30"/>
      <c r="K629" s="39"/>
      <c r="L629" s="38"/>
    </row>
    <row r="630" spans="1:12" s="37" customFormat="1" ht="13.5" x14ac:dyDescent="0.25">
      <c r="A630" s="30"/>
      <c r="B630" s="30"/>
      <c r="C630" s="28"/>
      <c r="D630" s="36"/>
      <c r="E630" s="30"/>
      <c r="F630" s="30"/>
      <c r="G630" s="30"/>
      <c r="H630" s="30"/>
      <c r="I630" s="30"/>
      <c r="K630" s="39"/>
      <c r="L630" s="38"/>
    </row>
    <row r="631" spans="1:12" s="37" customFormat="1" ht="13.5" x14ac:dyDescent="0.25">
      <c r="A631" s="30"/>
      <c r="B631" s="30"/>
      <c r="C631" s="28"/>
      <c r="D631" s="36"/>
      <c r="E631" s="30"/>
      <c r="F631" s="30"/>
      <c r="G631" s="30"/>
      <c r="H631" s="30"/>
      <c r="I631" s="30"/>
      <c r="K631" s="39"/>
      <c r="L631" s="38"/>
    </row>
    <row r="632" spans="1:12" s="37" customFormat="1" ht="13.5" x14ac:dyDescent="0.25">
      <c r="A632" s="30"/>
      <c r="B632" s="30"/>
      <c r="C632" s="28"/>
      <c r="D632" s="36"/>
      <c r="E632" s="30"/>
      <c r="F632" s="30"/>
      <c r="G632" s="30"/>
      <c r="H632" s="30"/>
      <c r="I632" s="30"/>
      <c r="K632" s="39"/>
      <c r="L632" s="38"/>
    </row>
    <row r="633" spans="1:12" s="37" customFormat="1" ht="13.5" x14ac:dyDescent="0.25">
      <c r="A633" s="30"/>
      <c r="B633" s="30"/>
      <c r="C633" s="28"/>
      <c r="D633" s="36"/>
      <c r="E633" s="30"/>
      <c r="F633" s="30"/>
      <c r="G633" s="30"/>
      <c r="H633" s="30"/>
      <c r="I633" s="30"/>
      <c r="K633" s="39"/>
      <c r="L633" s="38"/>
    </row>
    <row r="634" spans="1:12" s="37" customFormat="1" ht="13.5" x14ac:dyDescent="0.25">
      <c r="A634" s="30"/>
      <c r="B634" s="30"/>
      <c r="C634" s="28"/>
      <c r="D634" s="36"/>
      <c r="E634" s="30"/>
      <c r="F634" s="30"/>
      <c r="G634" s="30"/>
      <c r="H634" s="30"/>
      <c r="I634" s="30"/>
      <c r="K634" s="39"/>
      <c r="L634" s="38"/>
    </row>
    <row r="635" spans="1:12" s="37" customFormat="1" ht="13.5" x14ac:dyDescent="0.25">
      <c r="A635" s="30"/>
      <c r="B635" s="30"/>
      <c r="C635" s="28"/>
      <c r="D635" s="36"/>
      <c r="E635" s="30"/>
      <c r="F635" s="30"/>
      <c r="G635" s="30"/>
      <c r="H635" s="30"/>
      <c r="I635" s="30"/>
      <c r="K635" s="39"/>
      <c r="L635" s="38"/>
    </row>
    <row r="636" spans="1:12" s="37" customFormat="1" ht="13.5" x14ac:dyDescent="0.25">
      <c r="A636" s="30"/>
      <c r="B636" s="30"/>
      <c r="C636" s="28"/>
      <c r="D636" s="36"/>
      <c r="E636" s="30"/>
      <c r="F636" s="30"/>
      <c r="G636" s="30"/>
      <c r="H636" s="30"/>
      <c r="I636" s="30"/>
      <c r="K636" s="39"/>
      <c r="L636" s="38"/>
    </row>
    <row r="637" spans="1:12" s="37" customFormat="1" ht="13.5" x14ac:dyDescent="0.25">
      <c r="A637" s="30"/>
      <c r="B637" s="30"/>
      <c r="C637" s="28"/>
      <c r="D637" s="36"/>
      <c r="E637" s="30"/>
      <c r="F637" s="30"/>
      <c r="G637" s="30"/>
      <c r="H637" s="30"/>
      <c r="I637" s="30"/>
      <c r="K637" s="39"/>
      <c r="L637" s="38"/>
    </row>
    <row r="638" spans="1:12" s="37" customFormat="1" ht="13.5" x14ac:dyDescent="0.25">
      <c r="A638" s="30"/>
      <c r="B638" s="30"/>
      <c r="C638" s="28"/>
      <c r="D638" s="36"/>
      <c r="E638" s="30"/>
      <c r="F638" s="30"/>
      <c r="G638" s="30"/>
      <c r="H638" s="30"/>
      <c r="I638" s="30"/>
      <c r="K638" s="39"/>
      <c r="L638" s="38"/>
    </row>
    <row r="639" spans="1:12" s="37" customFormat="1" ht="13.5" x14ac:dyDescent="0.25">
      <c r="A639" s="30"/>
      <c r="B639" s="30"/>
      <c r="C639" s="28"/>
      <c r="D639" s="36"/>
      <c r="E639" s="30"/>
      <c r="F639" s="30"/>
      <c r="G639" s="30"/>
      <c r="H639" s="30"/>
      <c r="I639" s="30"/>
      <c r="K639" s="39"/>
      <c r="L639" s="38"/>
    </row>
    <row r="640" spans="1:12" s="37" customFormat="1" ht="13.5" x14ac:dyDescent="0.25">
      <c r="A640" s="30"/>
      <c r="B640" s="30"/>
      <c r="C640" s="28"/>
      <c r="D640" s="36"/>
      <c r="E640" s="30"/>
      <c r="F640" s="30"/>
      <c r="G640" s="30"/>
      <c r="H640" s="30"/>
      <c r="I640" s="30"/>
      <c r="K640" s="39"/>
      <c r="L640" s="38"/>
    </row>
    <row r="641" spans="1:12" s="37" customFormat="1" ht="13.5" x14ac:dyDescent="0.25">
      <c r="A641" s="30"/>
      <c r="B641" s="30"/>
      <c r="C641" s="28"/>
      <c r="D641" s="36"/>
      <c r="E641" s="30"/>
      <c r="F641" s="30"/>
      <c r="G641" s="30"/>
      <c r="H641" s="30"/>
      <c r="I641" s="30"/>
      <c r="K641" s="39"/>
      <c r="L641" s="38"/>
    </row>
    <row r="642" spans="1:12" s="37" customFormat="1" ht="13.5" x14ac:dyDescent="0.25">
      <c r="A642" s="30"/>
      <c r="B642" s="30"/>
      <c r="C642" s="28"/>
      <c r="D642" s="36"/>
      <c r="E642" s="30"/>
      <c r="F642" s="30"/>
      <c r="G642" s="30"/>
      <c r="H642" s="30"/>
      <c r="I642" s="30"/>
      <c r="K642" s="39"/>
      <c r="L642" s="38"/>
    </row>
    <row r="643" spans="1:12" s="37" customFormat="1" ht="13.5" x14ac:dyDescent="0.25">
      <c r="A643" s="30"/>
      <c r="B643" s="30"/>
      <c r="C643" s="28"/>
      <c r="D643" s="36"/>
      <c r="E643" s="30"/>
      <c r="F643" s="30"/>
      <c r="G643" s="30"/>
      <c r="H643" s="30"/>
      <c r="I643" s="30"/>
      <c r="K643" s="39"/>
      <c r="L643" s="38"/>
    </row>
    <row r="644" spans="1:12" s="37" customFormat="1" ht="13.5" x14ac:dyDescent="0.25">
      <c r="A644" s="30"/>
      <c r="B644" s="30"/>
      <c r="C644" s="28"/>
      <c r="D644" s="36"/>
      <c r="E644" s="30"/>
      <c r="F644" s="30"/>
      <c r="G644" s="30"/>
      <c r="H644" s="30"/>
      <c r="I644" s="30"/>
      <c r="K644" s="39"/>
      <c r="L644" s="38"/>
    </row>
    <row r="645" spans="1:12" s="37" customFormat="1" ht="13.5" x14ac:dyDescent="0.25">
      <c r="A645" s="30"/>
      <c r="B645" s="30"/>
      <c r="C645" s="28"/>
      <c r="D645" s="36"/>
      <c r="E645" s="30"/>
      <c r="F645" s="30"/>
      <c r="G645" s="30"/>
      <c r="H645" s="30"/>
      <c r="I645" s="30"/>
      <c r="K645" s="39"/>
      <c r="L645" s="38"/>
    </row>
    <row r="646" spans="1:12" s="37" customFormat="1" ht="13.5" x14ac:dyDescent="0.25">
      <c r="A646" s="30"/>
      <c r="B646" s="30"/>
      <c r="C646" s="28"/>
      <c r="D646" s="36"/>
      <c r="E646" s="30"/>
      <c r="F646" s="30"/>
      <c r="G646" s="30"/>
      <c r="H646" s="30"/>
      <c r="I646" s="30"/>
      <c r="K646" s="39"/>
      <c r="L646" s="38"/>
    </row>
    <row r="647" spans="1:12" s="37" customFormat="1" ht="13.5" x14ac:dyDescent="0.25">
      <c r="A647" s="30"/>
      <c r="B647" s="30"/>
      <c r="C647" s="28"/>
      <c r="D647" s="36"/>
      <c r="E647" s="30"/>
      <c r="F647" s="30"/>
      <c r="G647" s="30"/>
      <c r="H647" s="30"/>
      <c r="I647" s="30"/>
      <c r="K647" s="39"/>
      <c r="L647" s="38"/>
    </row>
    <row r="648" spans="1:12" s="37" customFormat="1" ht="13.5" x14ac:dyDescent="0.25">
      <c r="A648" s="30"/>
      <c r="B648" s="30"/>
      <c r="C648" s="28"/>
      <c r="D648" s="36"/>
      <c r="E648" s="30"/>
      <c r="F648" s="30"/>
      <c r="G648" s="30"/>
      <c r="H648" s="30"/>
      <c r="I648" s="30"/>
      <c r="K648" s="39"/>
      <c r="L648" s="38"/>
    </row>
    <row r="649" spans="1:12" s="37" customFormat="1" ht="13.5" x14ac:dyDescent="0.25">
      <c r="A649" s="30"/>
      <c r="B649" s="30"/>
      <c r="C649" s="28"/>
      <c r="D649" s="36"/>
      <c r="E649" s="30"/>
      <c r="F649" s="30"/>
      <c r="G649" s="30"/>
      <c r="H649" s="30"/>
      <c r="I649" s="30"/>
      <c r="K649" s="39"/>
      <c r="L649" s="38"/>
    </row>
    <row r="650" spans="1:12" s="37" customFormat="1" ht="13.5" x14ac:dyDescent="0.25">
      <c r="A650" s="30"/>
      <c r="B650" s="30"/>
      <c r="C650" s="28"/>
      <c r="D650" s="36"/>
      <c r="E650" s="30"/>
      <c r="F650" s="30"/>
      <c r="G650" s="30"/>
      <c r="H650" s="30"/>
      <c r="I650" s="30"/>
      <c r="K650" s="39"/>
      <c r="L650" s="38"/>
    </row>
    <row r="651" spans="1:12" s="37" customFormat="1" ht="13.5" x14ac:dyDescent="0.25">
      <c r="A651" s="30"/>
      <c r="B651" s="30"/>
      <c r="C651" s="28"/>
      <c r="D651" s="36"/>
      <c r="E651" s="30"/>
      <c r="F651" s="30"/>
      <c r="G651" s="30"/>
      <c r="H651" s="30"/>
      <c r="I651" s="30"/>
      <c r="K651" s="39"/>
      <c r="L651" s="38"/>
    </row>
    <row r="652" spans="1:12" s="37" customFormat="1" ht="13.5" x14ac:dyDescent="0.25">
      <c r="A652" s="30"/>
      <c r="B652" s="30"/>
      <c r="C652" s="28"/>
      <c r="D652" s="36"/>
      <c r="E652" s="30"/>
      <c r="F652" s="30"/>
      <c r="G652" s="30"/>
      <c r="H652" s="30"/>
      <c r="I652" s="30"/>
      <c r="K652" s="39"/>
      <c r="L652" s="38"/>
    </row>
    <row r="653" spans="1:12" s="37" customFormat="1" ht="13.5" x14ac:dyDescent="0.25">
      <c r="A653" s="30"/>
      <c r="B653" s="30"/>
      <c r="C653" s="28"/>
      <c r="D653" s="36"/>
      <c r="E653" s="30"/>
      <c r="F653" s="30"/>
      <c r="G653" s="30"/>
      <c r="H653" s="30"/>
      <c r="I653" s="30"/>
      <c r="K653" s="39"/>
      <c r="L653" s="38"/>
    </row>
    <row r="654" spans="1:12" s="37" customFormat="1" ht="13.5" x14ac:dyDescent="0.25">
      <c r="A654" s="30"/>
      <c r="B654" s="30"/>
      <c r="C654" s="28"/>
      <c r="D654" s="36"/>
      <c r="E654" s="30"/>
      <c r="F654" s="30"/>
      <c r="G654" s="30"/>
      <c r="H654" s="30"/>
      <c r="I654" s="30"/>
      <c r="K654" s="39"/>
      <c r="L654" s="38"/>
    </row>
    <row r="655" spans="1:12" s="37" customFormat="1" ht="13.5" x14ac:dyDescent="0.25">
      <c r="A655" s="30"/>
      <c r="B655" s="30"/>
      <c r="C655" s="28"/>
      <c r="D655" s="36"/>
      <c r="E655" s="30"/>
      <c r="F655" s="30"/>
      <c r="G655" s="30"/>
      <c r="H655" s="30"/>
      <c r="I655" s="30"/>
      <c r="K655" s="39"/>
      <c r="L655" s="38"/>
    </row>
    <row r="656" spans="1:12" s="37" customFormat="1" ht="13.5" x14ac:dyDescent="0.25">
      <c r="A656" s="30"/>
      <c r="B656" s="30"/>
      <c r="C656" s="28"/>
      <c r="D656" s="36"/>
      <c r="E656" s="30"/>
      <c r="F656" s="30"/>
      <c r="G656" s="30"/>
      <c r="H656" s="30"/>
      <c r="I656" s="30"/>
      <c r="K656" s="39"/>
      <c r="L656" s="38"/>
    </row>
    <row r="657" spans="1:12" s="37" customFormat="1" ht="13.5" x14ac:dyDescent="0.25">
      <c r="A657" s="30"/>
      <c r="B657" s="30"/>
      <c r="C657" s="28"/>
      <c r="D657" s="36"/>
      <c r="E657" s="30"/>
      <c r="F657" s="30"/>
      <c r="G657" s="30"/>
      <c r="H657" s="30"/>
      <c r="I657" s="30"/>
      <c r="K657" s="39"/>
      <c r="L657" s="38"/>
    </row>
    <row r="658" spans="1:12" s="37" customFormat="1" ht="13.5" x14ac:dyDescent="0.25">
      <c r="A658" s="30"/>
      <c r="B658" s="30"/>
      <c r="C658" s="28"/>
      <c r="D658" s="36"/>
      <c r="E658" s="30"/>
      <c r="F658" s="30"/>
      <c r="G658" s="30"/>
      <c r="H658" s="30"/>
      <c r="I658" s="30"/>
      <c r="K658" s="39"/>
      <c r="L658" s="38"/>
    </row>
    <row r="659" spans="1:12" s="37" customFormat="1" ht="13.5" x14ac:dyDescent="0.25">
      <c r="A659" s="30"/>
      <c r="B659" s="30"/>
      <c r="C659" s="28"/>
      <c r="D659" s="36"/>
      <c r="E659" s="30"/>
      <c r="F659" s="30"/>
      <c r="G659" s="30"/>
      <c r="H659" s="30"/>
      <c r="I659" s="30"/>
      <c r="K659" s="39"/>
      <c r="L659" s="38"/>
    </row>
    <row r="660" spans="1:12" s="37" customFormat="1" ht="13.5" x14ac:dyDescent="0.25">
      <c r="A660" s="30"/>
      <c r="B660" s="30"/>
      <c r="C660" s="28"/>
      <c r="D660" s="36"/>
      <c r="E660" s="30"/>
      <c r="F660" s="30"/>
      <c r="G660" s="30"/>
      <c r="H660" s="30"/>
      <c r="I660" s="30"/>
      <c r="K660" s="39"/>
      <c r="L660" s="38"/>
    </row>
    <row r="661" spans="1:12" s="37" customFormat="1" ht="13.5" x14ac:dyDescent="0.25">
      <c r="A661" s="30"/>
      <c r="B661" s="30"/>
      <c r="C661" s="28"/>
      <c r="D661" s="36"/>
      <c r="E661" s="30"/>
      <c r="F661" s="30"/>
      <c r="G661" s="30"/>
      <c r="H661" s="30"/>
      <c r="I661" s="30"/>
      <c r="K661" s="39"/>
      <c r="L661" s="38"/>
    </row>
    <row r="662" spans="1:12" s="37" customFormat="1" ht="13.5" x14ac:dyDescent="0.25">
      <c r="A662" s="30"/>
      <c r="B662" s="30"/>
      <c r="C662" s="28"/>
      <c r="D662" s="36"/>
      <c r="E662" s="30"/>
      <c r="F662" s="30"/>
      <c r="G662" s="30"/>
      <c r="H662" s="30"/>
      <c r="I662" s="30"/>
      <c r="K662" s="39"/>
      <c r="L662" s="38"/>
    </row>
    <row r="663" spans="1:12" s="37" customFormat="1" ht="13.5" x14ac:dyDescent="0.25">
      <c r="A663" s="30"/>
      <c r="B663" s="30"/>
      <c r="C663" s="28"/>
      <c r="D663" s="36"/>
      <c r="E663" s="30"/>
      <c r="F663" s="30"/>
      <c r="G663" s="30"/>
      <c r="H663" s="30"/>
      <c r="I663" s="30"/>
      <c r="K663" s="39"/>
      <c r="L663" s="38"/>
    </row>
    <row r="664" spans="1:12" s="37" customFormat="1" ht="13.5" x14ac:dyDescent="0.25">
      <c r="A664" s="30"/>
      <c r="B664" s="30"/>
      <c r="C664" s="28"/>
      <c r="D664" s="36"/>
      <c r="E664" s="30"/>
      <c r="F664" s="30"/>
      <c r="G664" s="30"/>
      <c r="H664" s="30"/>
      <c r="I664" s="30"/>
      <c r="K664" s="39"/>
      <c r="L664" s="38"/>
    </row>
    <row r="665" spans="1:12" s="37" customFormat="1" ht="13.5" x14ac:dyDescent="0.25">
      <c r="A665" s="30"/>
      <c r="B665" s="30"/>
      <c r="C665" s="28"/>
      <c r="D665" s="36"/>
      <c r="E665" s="30"/>
      <c r="F665" s="30"/>
      <c r="G665" s="30"/>
      <c r="H665" s="30"/>
      <c r="I665" s="30"/>
      <c r="K665" s="39"/>
      <c r="L665" s="38"/>
    </row>
    <row r="666" spans="1:12" s="37" customFormat="1" ht="13.5" x14ac:dyDescent="0.25">
      <c r="A666" s="30"/>
      <c r="B666" s="30"/>
      <c r="C666" s="28"/>
      <c r="D666" s="36"/>
      <c r="E666" s="30"/>
      <c r="F666" s="30"/>
      <c r="G666" s="30"/>
      <c r="H666" s="30"/>
      <c r="I666" s="30"/>
      <c r="K666" s="39"/>
      <c r="L666" s="38"/>
    </row>
    <row r="667" spans="1:12" s="37" customFormat="1" ht="13.5" x14ac:dyDescent="0.25">
      <c r="A667" s="30"/>
      <c r="B667" s="30"/>
      <c r="C667" s="28"/>
      <c r="D667" s="36"/>
      <c r="E667" s="30"/>
      <c r="F667" s="30"/>
      <c r="G667" s="30"/>
      <c r="H667" s="30"/>
      <c r="I667" s="30"/>
      <c r="K667" s="39"/>
      <c r="L667" s="38"/>
    </row>
    <row r="668" spans="1:12" s="37" customFormat="1" ht="13.5" x14ac:dyDescent="0.25">
      <c r="A668" s="30"/>
      <c r="B668" s="30"/>
      <c r="C668" s="28"/>
      <c r="D668" s="36"/>
      <c r="E668" s="30"/>
      <c r="F668" s="30"/>
      <c r="G668" s="30"/>
      <c r="H668" s="30"/>
      <c r="I668" s="30"/>
      <c r="K668" s="39"/>
      <c r="L668" s="38"/>
    </row>
    <row r="669" spans="1:12" s="37" customFormat="1" ht="13.5" x14ac:dyDescent="0.25">
      <c r="A669" s="30"/>
      <c r="B669" s="30"/>
      <c r="C669" s="28"/>
      <c r="D669" s="36"/>
      <c r="E669" s="30"/>
      <c r="F669" s="30"/>
      <c r="G669" s="30"/>
      <c r="H669" s="30"/>
      <c r="I669" s="30"/>
      <c r="K669" s="39"/>
      <c r="L669" s="38"/>
    </row>
    <row r="670" spans="1:12" s="37" customFormat="1" ht="13.5" x14ac:dyDescent="0.25">
      <c r="A670" s="30"/>
      <c r="B670" s="30"/>
      <c r="C670" s="28"/>
      <c r="D670" s="36"/>
      <c r="E670" s="30"/>
      <c r="F670" s="30"/>
      <c r="G670" s="30"/>
      <c r="H670" s="30"/>
      <c r="I670" s="30"/>
      <c r="K670" s="39"/>
      <c r="L670" s="38"/>
    </row>
    <row r="671" spans="1:12" s="37" customFormat="1" ht="13.5" x14ac:dyDescent="0.25">
      <c r="A671" s="30"/>
      <c r="B671" s="30"/>
      <c r="C671" s="28"/>
      <c r="D671" s="36"/>
      <c r="E671" s="30"/>
      <c r="F671" s="30"/>
      <c r="G671" s="30"/>
      <c r="H671" s="30"/>
      <c r="I671" s="30"/>
      <c r="K671" s="39"/>
      <c r="L671" s="38"/>
    </row>
    <row r="672" spans="1:12" s="37" customFormat="1" ht="13.5" x14ac:dyDescent="0.25">
      <c r="A672" s="30"/>
      <c r="B672" s="30"/>
      <c r="C672" s="28"/>
      <c r="D672" s="36"/>
      <c r="E672" s="30"/>
      <c r="F672" s="30"/>
      <c r="G672" s="30"/>
      <c r="H672" s="30"/>
      <c r="I672" s="30"/>
      <c r="K672" s="39"/>
      <c r="L672" s="38"/>
    </row>
    <row r="673" spans="1:12" s="37" customFormat="1" ht="13.5" x14ac:dyDescent="0.25">
      <c r="A673" s="30"/>
      <c r="B673" s="30"/>
      <c r="C673" s="28"/>
      <c r="D673" s="36"/>
      <c r="E673" s="30"/>
      <c r="F673" s="30"/>
      <c r="G673" s="30"/>
      <c r="H673" s="30"/>
      <c r="I673" s="30"/>
      <c r="K673" s="39"/>
      <c r="L673" s="38"/>
    </row>
    <row r="674" spans="1:12" s="37" customFormat="1" ht="13.5" x14ac:dyDescent="0.25">
      <c r="A674" s="30"/>
      <c r="B674" s="30"/>
      <c r="C674" s="28"/>
      <c r="D674" s="36"/>
      <c r="E674" s="30"/>
      <c r="F674" s="30"/>
      <c r="G674" s="30"/>
      <c r="H674" s="30"/>
      <c r="I674" s="30"/>
      <c r="K674" s="39"/>
      <c r="L674" s="38"/>
    </row>
    <row r="675" spans="1:12" s="37" customFormat="1" ht="13.5" x14ac:dyDescent="0.25">
      <c r="A675" s="30"/>
      <c r="B675" s="30"/>
      <c r="C675" s="28"/>
      <c r="D675" s="36"/>
      <c r="E675" s="30"/>
      <c r="F675" s="30"/>
      <c r="G675" s="30"/>
      <c r="H675" s="30"/>
      <c r="I675" s="30"/>
      <c r="K675" s="39"/>
      <c r="L675" s="38"/>
    </row>
    <row r="676" spans="1:12" s="37" customFormat="1" ht="13.5" x14ac:dyDescent="0.25">
      <c r="A676" s="30"/>
      <c r="B676" s="30"/>
      <c r="C676" s="28"/>
      <c r="D676" s="36"/>
      <c r="E676" s="30"/>
      <c r="F676" s="30"/>
      <c r="G676" s="30"/>
      <c r="H676" s="30"/>
      <c r="I676" s="30"/>
      <c r="K676" s="39"/>
      <c r="L676" s="38"/>
    </row>
    <row r="677" spans="1:12" s="37" customFormat="1" ht="13.5" x14ac:dyDescent="0.25">
      <c r="A677" s="30"/>
      <c r="B677" s="30"/>
      <c r="C677" s="28"/>
      <c r="D677" s="36"/>
      <c r="E677" s="30"/>
      <c r="F677" s="30"/>
      <c r="G677" s="30"/>
      <c r="H677" s="30"/>
      <c r="I677" s="30"/>
      <c r="K677" s="39"/>
      <c r="L677" s="38"/>
    </row>
    <row r="678" spans="1:12" s="37" customFormat="1" ht="13.5" x14ac:dyDescent="0.25">
      <c r="A678" s="30"/>
      <c r="B678" s="30"/>
      <c r="C678" s="28"/>
      <c r="D678" s="36"/>
      <c r="E678" s="30"/>
      <c r="F678" s="30"/>
      <c r="G678" s="30"/>
      <c r="H678" s="30"/>
      <c r="I678" s="30"/>
      <c r="K678" s="39"/>
      <c r="L678" s="38"/>
    </row>
    <row r="679" spans="1:12" s="37" customFormat="1" ht="13.5" x14ac:dyDescent="0.25">
      <c r="A679" s="30"/>
      <c r="B679" s="30"/>
      <c r="C679" s="28"/>
      <c r="D679" s="36"/>
      <c r="E679" s="30"/>
      <c r="F679" s="30"/>
      <c r="G679" s="30"/>
      <c r="H679" s="30"/>
      <c r="I679" s="30"/>
      <c r="K679" s="39"/>
      <c r="L679" s="38"/>
    </row>
    <row r="680" spans="1:12" s="37" customFormat="1" ht="13.5" x14ac:dyDescent="0.25">
      <c r="A680" s="30"/>
      <c r="B680" s="30"/>
      <c r="C680" s="28"/>
      <c r="D680" s="36"/>
      <c r="E680" s="30"/>
      <c r="F680" s="30"/>
      <c r="G680" s="30"/>
      <c r="H680" s="30"/>
      <c r="I680" s="30"/>
      <c r="K680" s="39"/>
      <c r="L680" s="38"/>
    </row>
    <row r="681" spans="1:12" s="37" customFormat="1" ht="13.5" x14ac:dyDescent="0.25">
      <c r="A681" s="30"/>
      <c r="B681" s="30"/>
      <c r="C681" s="28"/>
      <c r="D681" s="36"/>
      <c r="E681" s="30"/>
      <c r="F681" s="30"/>
      <c r="G681" s="30"/>
      <c r="H681" s="30"/>
      <c r="I681" s="30"/>
      <c r="K681" s="39"/>
      <c r="L681" s="38"/>
    </row>
    <row r="682" spans="1:12" s="37" customFormat="1" ht="13.5" x14ac:dyDescent="0.25">
      <c r="A682" s="30"/>
      <c r="B682" s="30"/>
      <c r="C682" s="28"/>
      <c r="D682" s="36"/>
      <c r="E682" s="30"/>
      <c r="F682" s="30"/>
      <c r="G682" s="30"/>
      <c r="H682" s="30"/>
      <c r="I682" s="30"/>
      <c r="K682" s="39"/>
      <c r="L682" s="38"/>
    </row>
    <row r="683" spans="1:12" s="37" customFormat="1" ht="13.5" x14ac:dyDescent="0.25">
      <c r="A683" s="30"/>
      <c r="B683" s="30"/>
      <c r="C683" s="28"/>
      <c r="D683" s="36"/>
      <c r="E683" s="30"/>
      <c r="F683" s="30"/>
      <c r="G683" s="30"/>
      <c r="H683" s="30"/>
      <c r="I683" s="30"/>
      <c r="K683" s="39"/>
      <c r="L683" s="38"/>
    </row>
    <row r="684" spans="1:12" s="37" customFormat="1" ht="13.5" x14ac:dyDescent="0.25">
      <c r="A684" s="30"/>
      <c r="B684" s="30"/>
      <c r="C684" s="28"/>
      <c r="D684" s="36"/>
      <c r="E684" s="30"/>
      <c r="F684" s="30"/>
      <c r="G684" s="30"/>
      <c r="H684" s="30"/>
      <c r="I684" s="30"/>
      <c r="K684" s="39"/>
      <c r="L684" s="38"/>
    </row>
    <row r="685" spans="1:12" s="37" customFormat="1" ht="13.5" x14ac:dyDescent="0.25">
      <c r="A685" s="30"/>
      <c r="B685" s="30"/>
      <c r="C685" s="28"/>
      <c r="D685" s="36"/>
      <c r="E685" s="30"/>
      <c r="F685" s="30"/>
      <c r="G685" s="30"/>
      <c r="H685" s="30"/>
      <c r="I685" s="30"/>
      <c r="K685" s="39"/>
      <c r="L685" s="38"/>
    </row>
    <row r="686" spans="1:12" s="37" customFormat="1" ht="13.5" x14ac:dyDescent="0.25">
      <c r="A686" s="30"/>
      <c r="B686" s="30"/>
      <c r="C686" s="28"/>
      <c r="D686" s="36"/>
      <c r="E686" s="30"/>
      <c r="F686" s="30"/>
      <c r="G686" s="30"/>
      <c r="H686" s="30"/>
      <c r="I686" s="30"/>
      <c r="K686" s="39"/>
      <c r="L686" s="38"/>
    </row>
    <row r="687" spans="1:12" s="37" customFormat="1" ht="13.5" x14ac:dyDescent="0.25">
      <c r="A687" s="30"/>
      <c r="B687" s="30"/>
      <c r="C687" s="28"/>
      <c r="D687" s="36"/>
      <c r="E687" s="30"/>
      <c r="F687" s="30"/>
      <c r="G687" s="30"/>
      <c r="H687" s="30"/>
      <c r="I687" s="30"/>
      <c r="K687" s="39"/>
      <c r="L687" s="38"/>
    </row>
    <row r="688" spans="1:12" s="37" customFormat="1" ht="13.5" x14ac:dyDescent="0.25">
      <c r="A688" s="30"/>
      <c r="B688" s="30"/>
      <c r="C688" s="28"/>
      <c r="D688" s="36"/>
      <c r="E688" s="30"/>
      <c r="F688" s="30"/>
      <c r="G688" s="30"/>
      <c r="H688" s="30"/>
      <c r="I688" s="30"/>
      <c r="K688" s="39"/>
      <c r="L688" s="38"/>
    </row>
    <row r="689" spans="1:12" s="37" customFormat="1" ht="13.5" x14ac:dyDescent="0.25">
      <c r="A689" s="30"/>
      <c r="B689" s="30"/>
      <c r="C689" s="28"/>
      <c r="D689" s="36"/>
      <c r="E689" s="30"/>
      <c r="F689" s="30"/>
      <c r="G689" s="30"/>
      <c r="H689" s="30"/>
      <c r="I689" s="30"/>
      <c r="K689" s="39"/>
      <c r="L689" s="38"/>
    </row>
    <row r="690" spans="1:12" s="37" customFormat="1" ht="13.5" x14ac:dyDescent="0.25">
      <c r="A690" s="30"/>
      <c r="B690" s="30"/>
      <c r="C690" s="28"/>
      <c r="D690" s="36"/>
      <c r="E690" s="30"/>
      <c r="F690" s="30"/>
      <c r="G690" s="30"/>
      <c r="H690" s="30"/>
      <c r="I690" s="30"/>
      <c r="K690" s="39"/>
      <c r="L690" s="38"/>
    </row>
    <row r="691" spans="1:12" s="37" customFormat="1" ht="13.5" x14ac:dyDescent="0.25">
      <c r="A691" s="30"/>
      <c r="B691" s="30"/>
      <c r="C691" s="28"/>
      <c r="D691" s="36"/>
      <c r="E691" s="30"/>
      <c r="F691" s="30"/>
      <c r="G691" s="30"/>
      <c r="H691" s="30"/>
      <c r="I691" s="30"/>
      <c r="K691" s="39"/>
      <c r="L691" s="38"/>
    </row>
    <row r="692" spans="1:12" s="37" customFormat="1" ht="13.5" x14ac:dyDescent="0.25">
      <c r="A692" s="30"/>
      <c r="B692" s="30"/>
      <c r="C692" s="28"/>
      <c r="D692" s="36"/>
      <c r="E692" s="30"/>
      <c r="F692" s="30"/>
      <c r="G692" s="30"/>
      <c r="H692" s="30"/>
      <c r="I692" s="30"/>
      <c r="K692" s="39"/>
      <c r="L692" s="38"/>
    </row>
    <row r="693" spans="1:12" s="37" customFormat="1" ht="13.5" x14ac:dyDescent="0.25">
      <c r="A693" s="30"/>
      <c r="B693" s="30"/>
      <c r="C693" s="28"/>
      <c r="D693" s="36"/>
      <c r="E693" s="30"/>
      <c r="F693" s="30"/>
      <c r="G693" s="30"/>
      <c r="H693" s="30"/>
      <c r="I693" s="30"/>
      <c r="K693" s="39"/>
      <c r="L693" s="38"/>
    </row>
    <row r="694" spans="1:12" s="37" customFormat="1" ht="13.5" x14ac:dyDescent="0.25">
      <c r="A694" s="30"/>
      <c r="B694" s="30"/>
      <c r="C694" s="28"/>
      <c r="D694" s="36"/>
      <c r="E694" s="30"/>
      <c r="F694" s="30"/>
      <c r="G694" s="30"/>
      <c r="H694" s="30"/>
      <c r="I694" s="30"/>
      <c r="K694" s="39"/>
      <c r="L694" s="38"/>
    </row>
    <row r="695" spans="1:12" s="37" customFormat="1" ht="13.5" x14ac:dyDescent="0.25">
      <c r="A695" s="30"/>
      <c r="B695" s="30"/>
      <c r="C695" s="28"/>
      <c r="D695" s="36"/>
      <c r="E695" s="30"/>
      <c r="F695" s="30"/>
      <c r="G695" s="30"/>
      <c r="H695" s="30"/>
      <c r="I695" s="30"/>
      <c r="K695" s="39"/>
      <c r="L695" s="38"/>
    </row>
    <row r="696" spans="1:12" s="37" customFormat="1" ht="13.5" x14ac:dyDescent="0.25">
      <c r="A696" s="30"/>
      <c r="B696" s="30"/>
      <c r="C696" s="28"/>
      <c r="D696" s="36"/>
      <c r="E696" s="30"/>
      <c r="F696" s="30"/>
      <c r="G696" s="30"/>
      <c r="H696" s="30"/>
      <c r="I696" s="30"/>
      <c r="K696" s="39"/>
      <c r="L696" s="38"/>
    </row>
    <row r="697" spans="1:12" s="37" customFormat="1" ht="13.5" x14ac:dyDescent="0.25">
      <c r="A697" s="30"/>
      <c r="B697" s="30"/>
      <c r="C697" s="28"/>
      <c r="D697" s="36"/>
      <c r="E697" s="30"/>
      <c r="F697" s="30"/>
      <c r="G697" s="30"/>
      <c r="H697" s="30"/>
      <c r="I697" s="30"/>
      <c r="K697" s="39"/>
      <c r="L697" s="38"/>
    </row>
    <row r="698" spans="1:12" s="37" customFormat="1" ht="13.5" x14ac:dyDescent="0.25">
      <c r="A698" s="30"/>
      <c r="B698" s="30"/>
      <c r="C698" s="28"/>
      <c r="D698" s="36"/>
      <c r="E698" s="30"/>
      <c r="F698" s="30"/>
      <c r="G698" s="30"/>
      <c r="H698" s="30"/>
      <c r="I698" s="30"/>
      <c r="K698" s="39"/>
      <c r="L698" s="38"/>
    </row>
    <row r="699" spans="1:12" s="37" customFormat="1" ht="13.5" x14ac:dyDescent="0.25">
      <c r="A699" s="30"/>
      <c r="B699" s="30"/>
      <c r="C699" s="28"/>
      <c r="D699" s="36"/>
      <c r="E699" s="30"/>
      <c r="F699" s="30"/>
      <c r="G699" s="30"/>
      <c r="H699" s="30"/>
      <c r="I699" s="30"/>
      <c r="K699" s="39"/>
      <c r="L699" s="38"/>
    </row>
    <row r="700" spans="1:12" s="37" customFormat="1" ht="13.5" x14ac:dyDescent="0.25">
      <c r="A700" s="30"/>
      <c r="B700" s="30"/>
      <c r="C700" s="28"/>
      <c r="D700" s="36"/>
      <c r="E700" s="30"/>
      <c r="F700" s="30"/>
      <c r="G700" s="30"/>
      <c r="H700" s="30"/>
      <c r="I700" s="30"/>
      <c r="K700" s="39"/>
      <c r="L700" s="38"/>
    </row>
    <row r="701" spans="1:12" s="37" customFormat="1" ht="13.5" x14ac:dyDescent="0.25">
      <c r="A701" s="30"/>
      <c r="B701" s="30"/>
      <c r="C701" s="28"/>
      <c r="D701" s="36"/>
      <c r="E701" s="30"/>
      <c r="F701" s="30"/>
      <c r="G701" s="30"/>
      <c r="H701" s="30"/>
      <c r="I701" s="30"/>
      <c r="K701" s="39"/>
      <c r="L701" s="38"/>
    </row>
    <row r="702" spans="1:12" s="37" customFormat="1" ht="13.5" x14ac:dyDescent="0.25">
      <c r="A702" s="30"/>
      <c r="B702" s="30"/>
      <c r="C702" s="28"/>
      <c r="D702" s="36"/>
      <c r="E702" s="30"/>
      <c r="F702" s="30"/>
      <c r="G702" s="30"/>
      <c r="H702" s="30"/>
      <c r="I702" s="30"/>
      <c r="K702" s="39"/>
      <c r="L702" s="38"/>
    </row>
    <row r="703" spans="1:12" s="37" customFormat="1" ht="13.5" x14ac:dyDescent="0.25">
      <c r="A703" s="30"/>
      <c r="B703" s="30"/>
      <c r="C703" s="28"/>
      <c r="D703" s="36"/>
      <c r="E703" s="30"/>
      <c r="F703" s="30"/>
      <c r="G703" s="30"/>
      <c r="H703" s="30"/>
      <c r="I703" s="30"/>
      <c r="K703" s="39"/>
      <c r="L703" s="38"/>
    </row>
    <row r="704" spans="1:12" s="37" customFormat="1" ht="13.5" x14ac:dyDescent="0.25">
      <c r="A704" s="30"/>
      <c r="B704" s="30"/>
      <c r="C704" s="28"/>
      <c r="D704" s="36"/>
      <c r="E704" s="30"/>
      <c r="F704" s="30"/>
      <c r="G704" s="30"/>
      <c r="H704" s="30"/>
      <c r="I704" s="30"/>
      <c r="K704" s="39"/>
      <c r="L704" s="38"/>
    </row>
    <row r="705" spans="1:12" s="37" customFormat="1" ht="13.5" x14ac:dyDescent="0.25">
      <c r="A705" s="30"/>
      <c r="B705" s="30"/>
      <c r="C705" s="28"/>
      <c r="D705" s="36"/>
      <c r="E705" s="30"/>
      <c r="F705" s="30"/>
      <c r="G705" s="30"/>
      <c r="H705" s="30"/>
      <c r="I705" s="30"/>
      <c r="K705" s="39"/>
      <c r="L705" s="38"/>
    </row>
    <row r="706" spans="1:12" s="37" customFormat="1" ht="13.5" x14ac:dyDescent="0.25">
      <c r="A706" s="30"/>
      <c r="B706" s="30"/>
      <c r="C706" s="28"/>
      <c r="D706" s="36"/>
      <c r="E706" s="30"/>
      <c r="F706" s="30"/>
      <c r="G706" s="30"/>
      <c r="H706" s="30"/>
      <c r="I706" s="30"/>
      <c r="K706" s="39"/>
      <c r="L706" s="38"/>
    </row>
    <row r="707" spans="1:12" s="37" customFormat="1" ht="13.5" x14ac:dyDescent="0.25">
      <c r="A707" s="30"/>
      <c r="B707" s="30"/>
      <c r="C707" s="28"/>
      <c r="D707" s="36"/>
      <c r="E707" s="30"/>
      <c r="F707" s="30"/>
      <c r="G707" s="30"/>
      <c r="H707" s="30"/>
      <c r="I707" s="30"/>
      <c r="K707" s="39"/>
      <c r="L707" s="38"/>
    </row>
    <row r="708" spans="1:12" s="37" customFormat="1" ht="13.5" x14ac:dyDescent="0.25">
      <c r="A708" s="30"/>
      <c r="B708" s="30"/>
      <c r="C708" s="28"/>
      <c r="D708" s="36"/>
      <c r="E708" s="30"/>
      <c r="F708" s="30"/>
      <c r="G708" s="30"/>
      <c r="H708" s="30"/>
      <c r="I708" s="30"/>
      <c r="K708" s="39"/>
      <c r="L708" s="38"/>
    </row>
    <row r="709" spans="1:12" s="37" customFormat="1" ht="13.5" x14ac:dyDescent="0.25">
      <c r="A709" s="30"/>
      <c r="B709" s="30"/>
      <c r="C709" s="28"/>
      <c r="D709" s="36"/>
      <c r="E709" s="30"/>
      <c r="F709" s="30"/>
      <c r="G709" s="30"/>
      <c r="H709" s="30"/>
      <c r="I709" s="30"/>
      <c r="K709" s="39"/>
      <c r="L709" s="38"/>
    </row>
    <row r="710" spans="1:12" s="37" customFormat="1" ht="13.5" x14ac:dyDescent="0.25">
      <c r="A710" s="30"/>
      <c r="B710" s="30"/>
      <c r="C710" s="28"/>
      <c r="D710" s="36"/>
      <c r="E710" s="30"/>
      <c r="F710" s="30"/>
      <c r="G710" s="30"/>
      <c r="H710" s="30"/>
      <c r="I710" s="30"/>
      <c r="K710" s="39"/>
      <c r="L710" s="38"/>
    </row>
    <row r="711" spans="1:12" s="37" customFormat="1" ht="13.5" x14ac:dyDescent="0.25">
      <c r="A711" s="30"/>
      <c r="B711" s="30"/>
      <c r="C711" s="28"/>
      <c r="D711" s="36"/>
      <c r="E711" s="30"/>
      <c r="F711" s="30"/>
      <c r="G711" s="30"/>
      <c r="H711" s="30"/>
      <c r="I711" s="30"/>
      <c r="K711" s="39"/>
      <c r="L711" s="38"/>
    </row>
    <row r="712" spans="1:12" s="37" customFormat="1" ht="13.5" x14ac:dyDescent="0.25">
      <c r="A712" s="30"/>
      <c r="B712" s="30"/>
      <c r="C712" s="28"/>
      <c r="D712" s="36"/>
      <c r="E712" s="30"/>
      <c r="F712" s="30"/>
      <c r="G712" s="30"/>
      <c r="H712" s="30"/>
      <c r="I712" s="30"/>
      <c r="K712" s="39"/>
      <c r="L712" s="38"/>
    </row>
    <row r="713" spans="1:12" s="37" customFormat="1" ht="13.5" x14ac:dyDescent="0.25">
      <c r="A713" s="30"/>
      <c r="B713" s="30"/>
      <c r="C713" s="28"/>
      <c r="D713" s="36"/>
      <c r="E713" s="30"/>
      <c r="F713" s="30"/>
      <c r="G713" s="30"/>
      <c r="H713" s="30"/>
      <c r="I713" s="30"/>
      <c r="K713" s="39"/>
      <c r="L713" s="38"/>
    </row>
    <row r="714" spans="1:12" s="37" customFormat="1" ht="13.5" x14ac:dyDescent="0.25">
      <c r="A714" s="30"/>
      <c r="B714" s="30"/>
      <c r="C714" s="28"/>
      <c r="D714" s="36"/>
      <c r="E714" s="30"/>
      <c r="F714" s="30"/>
      <c r="G714" s="30"/>
      <c r="H714" s="30"/>
      <c r="I714" s="30"/>
      <c r="K714" s="39"/>
      <c r="L714" s="38"/>
    </row>
    <row r="715" spans="1:12" s="37" customFormat="1" ht="13.5" x14ac:dyDescent="0.25">
      <c r="A715" s="30"/>
      <c r="B715" s="30"/>
      <c r="C715" s="28"/>
      <c r="D715" s="36"/>
      <c r="E715" s="30"/>
      <c r="F715" s="30"/>
      <c r="G715" s="30"/>
      <c r="H715" s="30"/>
      <c r="I715" s="30"/>
      <c r="K715" s="39"/>
      <c r="L715" s="38"/>
    </row>
    <row r="716" spans="1:12" s="37" customFormat="1" ht="13.5" x14ac:dyDescent="0.25">
      <c r="A716" s="30"/>
      <c r="B716" s="30"/>
      <c r="C716" s="28"/>
      <c r="D716" s="36"/>
      <c r="E716" s="30"/>
      <c r="F716" s="30"/>
      <c r="G716" s="30"/>
      <c r="H716" s="30"/>
      <c r="I716" s="30"/>
      <c r="K716" s="39"/>
      <c r="L716" s="38"/>
    </row>
    <row r="717" spans="1:12" s="37" customFormat="1" ht="13.5" x14ac:dyDescent="0.25">
      <c r="A717" s="30"/>
      <c r="B717" s="30"/>
      <c r="C717" s="28"/>
      <c r="D717" s="36"/>
      <c r="E717" s="30"/>
      <c r="F717" s="30"/>
      <c r="G717" s="30"/>
      <c r="H717" s="30"/>
      <c r="I717" s="30"/>
      <c r="K717" s="39"/>
      <c r="L717" s="38"/>
    </row>
    <row r="718" spans="1:12" s="37" customFormat="1" ht="13.5" x14ac:dyDescent="0.25">
      <c r="A718" s="30"/>
      <c r="B718" s="30"/>
      <c r="C718" s="28"/>
      <c r="D718" s="36"/>
      <c r="E718" s="30"/>
      <c r="F718" s="30"/>
      <c r="G718" s="30"/>
      <c r="H718" s="30"/>
      <c r="I718" s="30"/>
      <c r="K718" s="39"/>
      <c r="L718" s="38"/>
    </row>
    <row r="719" spans="1:12" s="37" customFormat="1" ht="13.5" x14ac:dyDescent="0.25">
      <c r="A719" s="30"/>
      <c r="B719" s="30"/>
      <c r="C719" s="28"/>
      <c r="D719" s="36"/>
      <c r="E719" s="30"/>
      <c r="F719" s="30"/>
      <c r="G719" s="30"/>
      <c r="H719" s="30"/>
      <c r="I719" s="30"/>
      <c r="K719" s="39"/>
      <c r="L719" s="38"/>
    </row>
    <row r="720" spans="1:12" s="37" customFormat="1" ht="13.5" x14ac:dyDescent="0.25">
      <c r="A720" s="30"/>
      <c r="B720" s="30"/>
      <c r="C720" s="28"/>
      <c r="D720" s="36"/>
      <c r="E720" s="30"/>
      <c r="F720" s="30"/>
      <c r="G720" s="30"/>
      <c r="H720" s="30"/>
      <c r="I720" s="30"/>
      <c r="K720" s="39"/>
      <c r="L720" s="38"/>
    </row>
    <row r="721" spans="1:12" s="37" customFormat="1" ht="13.5" x14ac:dyDescent="0.25">
      <c r="A721" s="30"/>
      <c r="B721" s="30"/>
      <c r="C721" s="28"/>
      <c r="D721" s="36"/>
      <c r="E721" s="30"/>
      <c r="F721" s="30"/>
      <c r="G721" s="30"/>
      <c r="H721" s="30"/>
      <c r="I721" s="30"/>
      <c r="K721" s="39"/>
      <c r="L721" s="38"/>
    </row>
    <row r="722" spans="1:12" s="37" customFormat="1" ht="13.5" x14ac:dyDescent="0.25">
      <c r="A722" s="30"/>
      <c r="B722" s="30"/>
      <c r="C722" s="28"/>
      <c r="D722" s="36"/>
      <c r="E722" s="30"/>
      <c r="F722" s="30"/>
      <c r="G722" s="30"/>
      <c r="H722" s="30"/>
      <c r="I722" s="30"/>
      <c r="K722" s="39"/>
      <c r="L722" s="38"/>
    </row>
    <row r="723" spans="1:12" s="37" customFormat="1" ht="13.5" x14ac:dyDescent="0.25">
      <c r="A723" s="30"/>
      <c r="B723" s="30"/>
      <c r="C723" s="28"/>
      <c r="D723" s="36"/>
      <c r="E723" s="30"/>
      <c r="F723" s="30"/>
      <c r="G723" s="30"/>
      <c r="H723" s="30"/>
      <c r="I723" s="30"/>
      <c r="K723" s="39"/>
      <c r="L723" s="38"/>
    </row>
    <row r="724" spans="1:12" s="37" customFormat="1" ht="13.5" x14ac:dyDescent="0.25">
      <c r="A724" s="30"/>
      <c r="B724" s="30"/>
      <c r="C724" s="28"/>
      <c r="D724" s="36"/>
      <c r="E724" s="30"/>
      <c r="F724" s="30"/>
      <c r="G724" s="30"/>
      <c r="H724" s="30"/>
      <c r="I724" s="30"/>
      <c r="K724" s="39"/>
      <c r="L724" s="38"/>
    </row>
    <row r="725" spans="1:12" s="37" customFormat="1" ht="13.5" x14ac:dyDescent="0.25">
      <c r="A725" s="30"/>
      <c r="B725" s="30"/>
      <c r="C725" s="28"/>
      <c r="D725" s="36"/>
      <c r="E725" s="30"/>
      <c r="F725" s="30"/>
      <c r="G725" s="30"/>
      <c r="H725" s="30"/>
      <c r="I725" s="30"/>
      <c r="K725" s="39"/>
      <c r="L725" s="38"/>
    </row>
    <row r="726" spans="1:12" s="37" customFormat="1" ht="13.5" x14ac:dyDescent="0.25">
      <c r="A726" s="30"/>
      <c r="B726" s="30"/>
      <c r="C726" s="28"/>
      <c r="D726" s="36"/>
      <c r="E726" s="30"/>
      <c r="F726" s="30"/>
      <c r="G726" s="30"/>
      <c r="H726" s="30"/>
      <c r="I726" s="30"/>
      <c r="K726" s="39"/>
      <c r="L726" s="38"/>
    </row>
    <row r="727" spans="1:12" s="37" customFormat="1" ht="13.5" x14ac:dyDescent="0.25">
      <c r="A727" s="30"/>
      <c r="B727" s="30"/>
      <c r="C727" s="28"/>
      <c r="D727" s="36"/>
      <c r="E727" s="30"/>
      <c r="F727" s="30"/>
      <c r="G727" s="30"/>
      <c r="H727" s="30"/>
      <c r="I727" s="30"/>
      <c r="K727" s="39"/>
      <c r="L727" s="38"/>
    </row>
    <row r="728" spans="1:12" s="37" customFormat="1" ht="13.5" x14ac:dyDescent="0.25">
      <c r="A728" s="30"/>
      <c r="B728" s="30"/>
      <c r="C728" s="28"/>
      <c r="D728" s="36"/>
      <c r="E728" s="30"/>
      <c r="F728" s="30"/>
      <c r="G728" s="30"/>
      <c r="H728" s="30"/>
      <c r="I728" s="30"/>
      <c r="K728" s="39"/>
      <c r="L728" s="38"/>
    </row>
    <row r="729" spans="1:12" s="37" customFormat="1" ht="13.5" x14ac:dyDescent="0.25">
      <c r="A729" s="30"/>
      <c r="B729" s="30"/>
      <c r="C729" s="28"/>
      <c r="D729" s="36"/>
      <c r="E729" s="30"/>
      <c r="F729" s="30"/>
      <c r="G729" s="30"/>
      <c r="H729" s="30"/>
      <c r="I729" s="30"/>
      <c r="K729" s="39"/>
      <c r="L729" s="38"/>
    </row>
    <row r="730" spans="1:12" s="37" customFormat="1" ht="13.5" x14ac:dyDescent="0.25">
      <c r="A730" s="30"/>
      <c r="B730" s="30"/>
      <c r="C730" s="28"/>
      <c r="D730" s="36"/>
      <c r="E730" s="30"/>
      <c r="F730" s="30"/>
      <c r="G730" s="30"/>
      <c r="H730" s="30"/>
      <c r="I730" s="30"/>
      <c r="K730" s="39"/>
      <c r="L730" s="38"/>
    </row>
    <row r="731" spans="1:12" s="37" customFormat="1" ht="13.5" x14ac:dyDescent="0.25">
      <c r="A731" s="30"/>
      <c r="B731" s="30"/>
      <c r="C731" s="28"/>
      <c r="D731" s="36"/>
      <c r="E731" s="30"/>
      <c r="F731" s="30"/>
      <c r="G731" s="30"/>
      <c r="H731" s="30"/>
      <c r="I731" s="30"/>
      <c r="K731" s="39"/>
      <c r="L731" s="38"/>
    </row>
    <row r="732" spans="1:12" s="37" customFormat="1" ht="13.5" x14ac:dyDescent="0.25">
      <c r="A732" s="30"/>
      <c r="B732" s="30"/>
      <c r="C732" s="28"/>
      <c r="D732" s="36"/>
      <c r="E732" s="30"/>
      <c r="F732" s="30"/>
      <c r="G732" s="30"/>
      <c r="H732" s="30"/>
      <c r="I732" s="30"/>
      <c r="K732" s="39"/>
      <c r="L732" s="38"/>
    </row>
    <row r="733" spans="1:12" s="37" customFormat="1" ht="13.5" x14ac:dyDescent="0.25">
      <c r="A733" s="30"/>
      <c r="B733" s="30"/>
      <c r="C733" s="28"/>
      <c r="D733" s="36"/>
      <c r="E733" s="30"/>
      <c r="F733" s="30"/>
      <c r="G733" s="30"/>
      <c r="H733" s="30"/>
      <c r="I733" s="30"/>
      <c r="K733" s="39"/>
      <c r="L733" s="38"/>
    </row>
    <row r="734" spans="1:12" s="37" customFormat="1" ht="13.5" x14ac:dyDescent="0.25">
      <c r="A734" s="30"/>
      <c r="B734" s="30"/>
      <c r="C734" s="28"/>
      <c r="D734" s="36"/>
      <c r="E734" s="30"/>
      <c r="F734" s="30"/>
      <c r="G734" s="30"/>
      <c r="H734" s="30"/>
      <c r="I734" s="30"/>
      <c r="K734" s="39"/>
      <c r="L734" s="38"/>
    </row>
    <row r="735" spans="1:12" s="37" customFormat="1" ht="13.5" x14ac:dyDescent="0.25">
      <c r="A735" s="30"/>
      <c r="B735" s="30"/>
      <c r="C735" s="28"/>
      <c r="D735" s="36"/>
      <c r="E735" s="30"/>
      <c r="F735" s="30"/>
      <c r="G735" s="30"/>
      <c r="H735" s="30"/>
      <c r="I735" s="30"/>
      <c r="K735" s="39"/>
      <c r="L735" s="38"/>
    </row>
    <row r="736" spans="1:12" s="37" customFormat="1" ht="13.5" x14ac:dyDescent="0.25">
      <c r="A736" s="30"/>
      <c r="B736" s="30"/>
      <c r="C736" s="28"/>
      <c r="D736" s="36"/>
      <c r="E736" s="30"/>
      <c r="F736" s="30"/>
      <c r="G736" s="30"/>
      <c r="H736" s="30"/>
      <c r="I736" s="30"/>
      <c r="K736" s="39"/>
      <c r="L736" s="38"/>
    </row>
    <row r="737" spans="1:12" s="37" customFormat="1" ht="13.5" x14ac:dyDescent="0.25">
      <c r="A737" s="30"/>
      <c r="B737" s="30"/>
      <c r="C737" s="28"/>
      <c r="D737" s="36"/>
      <c r="E737" s="30"/>
      <c r="F737" s="30"/>
      <c r="G737" s="30"/>
      <c r="H737" s="30"/>
      <c r="I737" s="30"/>
      <c r="K737" s="39"/>
      <c r="L737" s="38"/>
    </row>
    <row r="738" spans="1:12" s="37" customFormat="1" ht="13.5" x14ac:dyDescent="0.25">
      <c r="A738" s="30"/>
      <c r="B738" s="30"/>
      <c r="C738" s="28"/>
      <c r="D738" s="36"/>
      <c r="E738" s="30"/>
      <c r="F738" s="30"/>
      <c r="G738" s="30"/>
      <c r="H738" s="30"/>
      <c r="I738" s="30"/>
      <c r="K738" s="39"/>
      <c r="L738" s="38"/>
    </row>
    <row r="739" spans="1:12" s="37" customFormat="1" ht="13.5" x14ac:dyDescent="0.25">
      <c r="A739" s="30"/>
      <c r="B739" s="30"/>
      <c r="C739" s="28"/>
      <c r="D739" s="36"/>
      <c r="E739" s="30"/>
      <c r="F739" s="30"/>
      <c r="G739" s="30"/>
      <c r="H739" s="30"/>
      <c r="I739" s="30"/>
      <c r="K739" s="39"/>
      <c r="L739" s="38"/>
    </row>
    <row r="740" spans="1:12" s="37" customFormat="1" ht="13.5" x14ac:dyDescent="0.25">
      <c r="A740" s="30"/>
      <c r="B740" s="30"/>
      <c r="C740" s="28"/>
      <c r="D740" s="36"/>
      <c r="E740" s="30"/>
      <c r="F740" s="30"/>
      <c r="G740" s="30"/>
      <c r="H740" s="30"/>
      <c r="I740" s="30"/>
      <c r="K740" s="39"/>
      <c r="L740" s="38"/>
    </row>
    <row r="741" spans="1:12" s="37" customFormat="1" ht="13.5" x14ac:dyDescent="0.25">
      <c r="A741" s="30"/>
      <c r="B741" s="30"/>
      <c r="C741" s="28"/>
      <c r="D741" s="36"/>
      <c r="E741" s="30"/>
      <c r="F741" s="30"/>
      <c r="G741" s="30"/>
      <c r="H741" s="30"/>
      <c r="I741" s="30"/>
      <c r="K741" s="39"/>
      <c r="L741" s="38"/>
    </row>
    <row r="742" spans="1:12" s="37" customFormat="1" ht="13.5" x14ac:dyDescent="0.25">
      <c r="A742" s="30"/>
      <c r="B742" s="30"/>
      <c r="C742" s="28"/>
      <c r="D742" s="36"/>
      <c r="E742" s="30"/>
      <c r="F742" s="30"/>
      <c r="G742" s="30"/>
      <c r="H742" s="30"/>
      <c r="I742" s="30"/>
      <c r="K742" s="39"/>
      <c r="L742" s="38"/>
    </row>
    <row r="743" spans="1:12" s="37" customFormat="1" ht="13.5" x14ac:dyDescent="0.25">
      <c r="A743" s="30"/>
      <c r="B743" s="30"/>
      <c r="C743" s="28"/>
      <c r="D743" s="36"/>
      <c r="E743" s="30"/>
      <c r="F743" s="30"/>
      <c r="G743" s="30"/>
      <c r="H743" s="30"/>
      <c r="I743" s="30"/>
      <c r="K743" s="39"/>
      <c r="L743" s="38"/>
    </row>
    <row r="744" spans="1:12" s="37" customFormat="1" ht="13.5" x14ac:dyDescent="0.25">
      <c r="A744" s="30"/>
      <c r="B744" s="30"/>
      <c r="C744" s="28"/>
      <c r="D744" s="36"/>
      <c r="E744" s="30"/>
      <c r="F744" s="30"/>
      <c r="G744" s="30"/>
      <c r="H744" s="30"/>
      <c r="I744" s="30"/>
      <c r="K744" s="39"/>
      <c r="L744" s="38"/>
    </row>
    <row r="745" spans="1:12" s="37" customFormat="1" ht="13.5" x14ac:dyDescent="0.25">
      <c r="A745" s="30"/>
      <c r="B745" s="30"/>
      <c r="C745" s="28"/>
      <c r="D745" s="36"/>
      <c r="E745" s="30"/>
      <c r="F745" s="30"/>
      <c r="G745" s="30"/>
      <c r="H745" s="30"/>
      <c r="I745" s="30"/>
      <c r="K745" s="39"/>
      <c r="L745" s="38"/>
    </row>
    <row r="746" spans="1:12" s="37" customFormat="1" ht="13.5" x14ac:dyDescent="0.25">
      <c r="A746" s="30"/>
      <c r="B746" s="30"/>
      <c r="C746" s="28"/>
      <c r="D746" s="36"/>
      <c r="E746" s="30"/>
      <c r="F746" s="30"/>
      <c r="G746" s="30"/>
      <c r="H746" s="30"/>
      <c r="I746" s="30"/>
      <c r="K746" s="39"/>
      <c r="L746" s="38"/>
    </row>
    <row r="747" spans="1:12" s="37" customFormat="1" ht="13.5" x14ac:dyDescent="0.25">
      <c r="A747" s="30"/>
      <c r="B747" s="30"/>
      <c r="C747" s="28"/>
      <c r="D747" s="36"/>
      <c r="E747" s="30"/>
      <c r="F747" s="30"/>
      <c r="G747" s="30"/>
      <c r="H747" s="30"/>
      <c r="I747" s="30"/>
      <c r="K747" s="39"/>
      <c r="L747" s="38"/>
    </row>
    <row r="748" spans="1:12" s="37" customFormat="1" ht="13.5" x14ac:dyDescent="0.25">
      <c r="A748" s="30"/>
      <c r="B748" s="30"/>
      <c r="C748" s="28"/>
      <c r="D748" s="36"/>
      <c r="E748" s="30"/>
      <c r="F748" s="30"/>
      <c r="G748" s="30"/>
      <c r="H748" s="30"/>
      <c r="I748" s="30"/>
      <c r="K748" s="39"/>
      <c r="L748" s="38"/>
    </row>
    <row r="749" spans="1:12" s="37" customFormat="1" ht="13.5" x14ac:dyDescent="0.25">
      <c r="A749" s="30"/>
      <c r="B749" s="30"/>
      <c r="C749" s="28"/>
      <c r="D749" s="36"/>
      <c r="E749" s="30"/>
      <c r="F749" s="30"/>
      <c r="G749" s="30"/>
      <c r="H749" s="30"/>
      <c r="I749" s="30"/>
      <c r="K749" s="39"/>
      <c r="L749" s="38"/>
    </row>
    <row r="750" spans="1:12" s="37" customFormat="1" ht="13.5" x14ac:dyDescent="0.25">
      <c r="A750" s="30"/>
      <c r="B750" s="30"/>
      <c r="C750" s="28"/>
      <c r="D750" s="36"/>
      <c r="E750" s="30"/>
      <c r="F750" s="30"/>
      <c r="G750" s="30"/>
      <c r="H750" s="30"/>
      <c r="I750" s="30"/>
      <c r="K750" s="39"/>
      <c r="L750" s="38"/>
    </row>
    <row r="751" spans="1:12" s="37" customFormat="1" ht="13.5" x14ac:dyDescent="0.25">
      <c r="A751" s="30"/>
      <c r="B751" s="30"/>
      <c r="C751" s="28"/>
      <c r="D751" s="36"/>
      <c r="E751" s="30"/>
      <c r="F751" s="30"/>
      <c r="G751" s="30"/>
      <c r="H751" s="30"/>
      <c r="I751" s="30"/>
      <c r="K751" s="39"/>
      <c r="L751" s="38"/>
    </row>
    <row r="752" spans="1:12" s="37" customFormat="1" ht="13.5" x14ac:dyDescent="0.25">
      <c r="A752" s="30"/>
      <c r="B752" s="30"/>
      <c r="C752" s="28"/>
      <c r="D752" s="36"/>
      <c r="E752" s="30"/>
      <c r="F752" s="30"/>
      <c r="G752" s="30"/>
      <c r="H752" s="30"/>
      <c r="I752" s="30"/>
      <c r="K752" s="39"/>
      <c r="L752" s="38"/>
    </row>
    <row r="753" spans="1:12" s="37" customFormat="1" ht="13.5" x14ac:dyDescent="0.25">
      <c r="A753" s="30"/>
      <c r="B753" s="30"/>
      <c r="C753" s="28"/>
      <c r="D753" s="36"/>
      <c r="E753" s="30"/>
      <c r="F753" s="30"/>
      <c r="G753" s="30"/>
      <c r="H753" s="30"/>
      <c r="I753" s="30"/>
      <c r="K753" s="39"/>
      <c r="L753" s="38"/>
    </row>
    <row r="754" spans="1:12" s="37" customFormat="1" ht="13.5" x14ac:dyDescent="0.25">
      <c r="A754" s="30"/>
      <c r="B754" s="30"/>
      <c r="C754" s="28"/>
      <c r="D754" s="36"/>
      <c r="E754" s="30"/>
      <c r="F754" s="30"/>
      <c r="G754" s="30"/>
      <c r="H754" s="30"/>
      <c r="I754" s="30"/>
      <c r="K754" s="39"/>
      <c r="L754" s="38"/>
    </row>
    <row r="755" spans="1:12" s="37" customFormat="1" ht="13.5" x14ac:dyDescent="0.25">
      <c r="A755" s="30"/>
      <c r="B755" s="30"/>
      <c r="C755" s="28"/>
      <c r="D755" s="36"/>
      <c r="E755" s="30"/>
      <c r="F755" s="30"/>
      <c r="G755" s="30"/>
      <c r="H755" s="30"/>
      <c r="I755" s="30"/>
      <c r="K755" s="39"/>
      <c r="L755" s="38"/>
    </row>
    <row r="756" spans="1:12" s="37" customFormat="1" ht="13.5" x14ac:dyDescent="0.25">
      <c r="A756" s="30"/>
      <c r="B756" s="30"/>
      <c r="C756" s="28"/>
      <c r="D756" s="36"/>
      <c r="E756" s="30"/>
      <c r="F756" s="30"/>
      <c r="G756" s="30"/>
      <c r="H756" s="30"/>
      <c r="I756" s="30"/>
      <c r="K756" s="39"/>
      <c r="L756" s="38"/>
    </row>
    <row r="757" spans="1:12" s="37" customFormat="1" ht="13.5" x14ac:dyDescent="0.25">
      <c r="A757" s="30"/>
      <c r="B757" s="30"/>
      <c r="C757" s="28"/>
      <c r="D757" s="36"/>
      <c r="E757" s="30"/>
      <c r="F757" s="30"/>
      <c r="G757" s="30"/>
      <c r="H757" s="30"/>
      <c r="I757" s="30"/>
      <c r="K757" s="39"/>
      <c r="L757" s="38"/>
    </row>
    <row r="758" spans="1:12" s="37" customFormat="1" ht="13.5" x14ac:dyDescent="0.25">
      <c r="A758" s="30"/>
      <c r="B758" s="30"/>
      <c r="C758" s="28"/>
      <c r="D758" s="36"/>
      <c r="E758" s="30"/>
      <c r="F758" s="30"/>
      <c r="G758" s="30"/>
      <c r="H758" s="30"/>
      <c r="I758" s="30"/>
      <c r="K758" s="39"/>
      <c r="L758" s="38"/>
    </row>
    <row r="759" spans="1:12" s="37" customFormat="1" ht="13.5" x14ac:dyDescent="0.25">
      <c r="A759" s="30"/>
      <c r="B759" s="30"/>
      <c r="C759" s="28"/>
      <c r="D759" s="36"/>
      <c r="E759" s="30"/>
      <c r="F759" s="30"/>
      <c r="G759" s="30"/>
      <c r="H759" s="30"/>
      <c r="I759" s="30"/>
      <c r="K759" s="39"/>
      <c r="L759" s="38"/>
    </row>
    <row r="760" spans="1:12" s="37" customFormat="1" ht="13.5" x14ac:dyDescent="0.25">
      <c r="A760" s="30"/>
      <c r="B760" s="30"/>
      <c r="C760" s="28"/>
      <c r="D760" s="36"/>
      <c r="E760" s="30"/>
      <c r="F760" s="30"/>
      <c r="G760" s="30"/>
      <c r="H760" s="30"/>
      <c r="I760" s="30"/>
      <c r="K760" s="39"/>
      <c r="L760" s="38"/>
    </row>
    <row r="761" spans="1:12" s="37" customFormat="1" ht="13.5" x14ac:dyDescent="0.25">
      <c r="A761" s="30"/>
      <c r="B761" s="30"/>
      <c r="C761" s="28"/>
      <c r="D761" s="36"/>
      <c r="E761" s="30"/>
      <c r="F761" s="30"/>
      <c r="G761" s="30"/>
      <c r="H761" s="30"/>
      <c r="I761" s="30"/>
      <c r="K761" s="39"/>
      <c r="L761" s="38"/>
    </row>
    <row r="762" spans="1:12" s="37" customFormat="1" ht="13.5" x14ac:dyDescent="0.25">
      <c r="A762" s="30"/>
      <c r="B762" s="30"/>
      <c r="C762" s="28"/>
      <c r="D762" s="36"/>
      <c r="E762" s="30"/>
      <c r="F762" s="30"/>
      <c r="G762" s="30"/>
      <c r="H762" s="30"/>
      <c r="I762" s="30"/>
      <c r="K762" s="39"/>
      <c r="L762" s="38"/>
    </row>
    <row r="763" spans="1:12" s="37" customFormat="1" ht="13.5" x14ac:dyDescent="0.25">
      <c r="A763" s="30"/>
      <c r="B763" s="30"/>
      <c r="C763" s="28"/>
      <c r="D763" s="36"/>
      <c r="E763" s="30"/>
      <c r="F763" s="30"/>
      <c r="G763" s="30"/>
      <c r="H763" s="30"/>
      <c r="I763" s="30"/>
      <c r="K763" s="39"/>
      <c r="L763" s="38"/>
    </row>
    <row r="764" spans="1:12" s="37" customFormat="1" ht="13.5" x14ac:dyDescent="0.25">
      <c r="A764" s="30"/>
      <c r="B764" s="30"/>
      <c r="C764" s="28"/>
      <c r="D764" s="36"/>
      <c r="E764" s="30"/>
      <c r="F764" s="30"/>
      <c r="G764" s="30"/>
      <c r="H764" s="30"/>
      <c r="I764" s="30"/>
      <c r="K764" s="39"/>
      <c r="L764" s="38"/>
    </row>
    <row r="765" spans="1:12" s="37" customFormat="1" ht="13.5" x14ac:dyDescent="0.25">
      <c r="A765" s="30"/>
      <c r="B765" s="30"/>
      <c r="C765" s="28"/>
      <c r="D765" s="36"/>
      <c r="E765" s="30"/>
      <c r="F765" s="30"/>
      <c r="G765" s="30"/>
      <c r="H765" s="30"/>
      <c r="I765" s="30"/>
      <c r="K765" s="39"/>
      <c r="L765" s="38"/>
    </row>
    <row r="766" spans="1:12" s="37" customFormat="1" ht="13.5" x14ac:dyDescent="0.25">
      <c r="A766" s="30"/>
      <c r="B766" s="30"/>
      <c r="C766" s="28"/>
      <c r="D766" s="36"/>
      <c r="E766" s="30"/>
      <c r="F766" s="30"/>
      <c r="G766" s="30"/>
      <c r="H766" s="30"/>
      <c r="I766" s="30"/>
      <c r="K766" s="39"/>
      <c r="L766" s="38"/>
    </row>
    <row r="767" spans="1:12" s="37" customFormat="1" ht="13.5" x14ac:dyDescent="0.25">
      <c r="A767" s="30"/>
      <c r="B767" s="30"/>
      <c r="C767" s="28"/>
      <c r="D767" s="36"/>
      <c r="E767" s="30"/>
      <c r="F767" s="30"/>
      <c r="G767" s="30"/>
      <c r="H767" s="30"/>
      <c r="I767" s="30"/>
      <c r="K767" s="39"/>
      <c r="L767" s="38"/>
    </row>
    <row r="768" spans="1:12" s="37" customFormat="1" ht="13.5" x14ac:dyDescent="0.25">
      <c r="A768" s="30"/>
      <c r="B768" s="30"/>
      <c r="C768" s="28"/>
      <c r="D768" s="36"/>
      <c r="E768" s="30"/>
      <c r="F768" s="30"/>
      <c r="G768" s="30"/>
      <c r="H768" s="30"/>
      <c r="I768" s="30"/>
      <c r="K768" s="39"/>
      <c r="L768" s="38"/>
    </row>
    <row r="769" spans="1:12" s="37" customFormat="1" ht="13.5" x14ac:dyDescent="0.25">
      <c r="A769" s="30"/>
      <c r="B769" s="30"/>
      <c r="C769" s="28"/>
      <c r="D769" s="36"/>
      <c r="E769" s="30"/>
      <c r="F769" s="30"/>
      <c r="G769" s="30"/>
      <c r="H769" s="30"/>
      <c r="I769" s="30"/>
      <c r="K769" s="39"/>
      <c r="L769" s="38"/>
    </row>
    <row r="770" spans="1:12" s="37" customFormat="1" ht="13.5" x14ac:dyDescent="0.25">
      <c r="A770" s="30"/>
      <c r="B770" s="30"/>
      <c r="C770" s="28"/>
      <c r="D770" s="36"/>
      <c r="E770" s="30"/>
      <c r="F770" s="30"/>
      <c r="G770" s="30"/>
      <c r="H770" s="30"/>
      <c r="I770" s="30"/>
      <c r="K770" s="39"/>
      <c r="L770" s="38"/>
    </row>
    <row r="771" spans="1:12" s="37" customFormat="1" ht="13.5" x14ac:dyDescent="0.25">
      <c r="A771" s="30"/>
      <c r="B771" s="30"/>
      <c r="C771" s="28"/>
      <c r="D771" s="36"/>
      <c r="E771" s="30"/>
      <c r="F771" s="30"/>
      <c r="G771" s="30"/>
      <c r="H771" s="30"/>
      <c r="I771" s="30"/>
      <c r="K771" s="39"/>
      <c r="L771" s="38"/>
    </row>
    <row r="772" spans="1:12" s="37" customFormat="1" ht="13.5" x14ac:dyDescent="0.25">
      <c r="A772" s="30"/>
      <c r="B772" s="30"/>
      <c r="C772" s="28"/>
      <c r="D772" s="36"/>
      <c r="E772" s="30"/>
      <c r="F772" s="30"/>
      <c r="G772" s="30"/>
      <c r="H772" s="30"/>
      <c r="I772" s="30"/>
      <c r="K772" s="39"/>
      <c r="L772" s="38"/>
    </row>
    <row r="773" spans="1:12" s="37" customFormat="1" ht="13.5" x14ac:dyDescent="0.25">
      <c r="A773" s="30"/>
      <c r="B773" s="30"/>
      <c r="C773" s="28"/>
      <c r="D773" s="36"/>
      <c r="E773" s="30"/>
      <c r="F773" s="30"/>
      <c r="G773" s="30"/>
      <c r="H773" s="30"/>
      <c r="I773" s="30"/>
      <c r="K773" s="39"/>
      <c r="L773" s="38"/>
    </row>
    <row r="774" spans="1:12" s="37" customFormat="1" ht="13.5" x14ac:dyDescent="0.25">
      <c r="A774" s="30"/>
      <c r="B774" s="30"/>
      <c r="C774" s="28"/>
      <c r="D774" s="36"/>
      <c r="E774" s="30"/>
      <c r="F774" s="30"/>
      <c r="G774" s="30"/>
      <c r="H774" s="30"/>
      <c r="I774" s="30"/>
      <c r="K774" s="39"/>
      <c r="L774" s="38"/>
    </row>
    <row r="775" spans="1:12" s="37" customFormat="1" ht="13.5" x14ac:dyDescent="0.25">
      <c r="A775" s="30"/>
      <c r="B775" s="30"/>
      <c r="C775" s="28"/>
      <c r="D775" s="36"/>
      <c r="E775" s="30"/>
      <c r="F775" s="30"/>
      <c r="G775" s="30"/>
      <c r="H775" s="30"/>
      <c r="I775" s="30"/>
      <c r="K775" s="39"/>
      <c r="L775" s="38"/>
    </row>
    <row r="776" spans="1:12" s="37" customFormat="1" ht="13.5" x14ac:dyDescent="0.25">
      <c r="A776" s="30"/>
      <c r="B776" s="30"/>
      <c r="C776" s="28"/>
      <c r="D776" s="36"/>
      <c r="E776" s="30"/>
      <c r="F776" s="30"/>
      <c r="G776" s="30"/>
      <c r="H776" s="30"/>
      <c r="I776" s="30"/>
      <c r="K776" s="39"/>
      <c r="L776" s="38"/>
    </row>
    <row r="777" spans="1:12" s="37" customFormat="1" ht="13.5" x14ac:dyDescent="0.25">
      <c r="A777" s="30"/>
      <c r="B777" s="30"/>
      <c r="C777" s="28"/>
      <c r="D777" s="36"/>
      <c r="E777" s="30"/>
      <c r="F777" s="30"/>
      <c r="G777" s="30"/>
      <c r="H777" s="30"/>
      <c r="I777" s="30"/>
      <c r="K777" s="39"/>
      <c r="L777" s="38"/>
    </row>
    <row r="778" spans="1:12" s="37" customFormat="1" ht="13.5" x14ac:dyDescent="0.25">
      <c r="A778" s="30"/>
      <c r="B778" s="30"/>
      <c r="C778" s="28"/>
      <c r="D778" s="36"/>
      <c r="E778" s="30"/>
      <c r="F778" s="30"/>
      <c r="G778" s="30"/>
      <c r="H778" s="30"/>
      <c r="I778" s="30"/>
      <c r="K778" s="39"/>
      <c r="L778" s="38"/>
    </row>
    <row r="779" spans="1:12" s="37" customFormat="1" ht="13.5" x14ac:dyDescent="0.25">
      <c r="A779" s="30"/>
      <c r="B779" s="30"/>
      <c r="C779" s="28"/>
      <c r="D779" s="36"/>
      <c r="E779" s="30"/>
      <c r="F779" s="30"/>
      <c r="G779" s="30"/>
      <c r="H779" s="30"/>
      <c r="I779" s="30"/>
      <c r="K779" s="39"/>
      <c r="L779" s="38"/>
    </row>
    <row r="780" spans="1:12" s="37" customFormat="1" ht="13.5" x14ac:dyDescent="0.25">
      <c r="A780" s="30"/>
      <c r="B780" s="30"/>
      <c r="C780" s="28"/>
      <c r="D780" s="36"/>
      <c r="E780" s="30"/>
      <c r="F780" s="30"/>
      <c r="G780" s="30"/>
      <c r="H780" s="30"/>
      <c r="I780" s="30"/>
      <c r="K780" s="39"/>
      <c r="L780" s="38"/>
    </row>
    <row r="781" spans="1:12" s="37" customFormat="1" ht="13.5" x14ac:dyDescent="0.25">
      <c r="A781" s="30"/>
      <c r="B781" s="30"/>
      <c r="C781" s="28"/>
      <c r="D781" s="36"/>
      <c r="E781" s="30"/>
      <c r="F781" s="30"/>
      <c r="G781" s="30"/>
      <c r="H781" s="30"/>
      <c r="I781" s="30"/>
      <c r="K781" s="39"/>
      <c r="L781" s="38"/>
    </row>
    <row r="782" spans="1:12" s="37" customFormat="1" ht="13.5" x14ac:dyDescent="0.25">
      <c r="A782" s="30"/>
      <c r="B782" s="30"/>
      <c r="C782" s="28"/>
      <c r="D782" s="36"/>
      <c r="E782" s="30"/>
      <c r="F782" s="30"/>
      <c r="G782" s="30"/>
      <c r="H782" s="30"/>
      <c r="I782" s="30"/>
      <c r="K782" s="39"/>
      <c r="L782" s="38"/>
    </row>
    <row r="783" spans="1:12" s="37" customFormat="1" ht="13.5" x14ac:dyDescent="0.25">
      <c r="A783" s="30"/>
      <c r="B783" s="30"/>
      <c r="C783" s="28"/>
      <c r="D783" s="36"/>
      <c r="E783" s="30"/>
      <c r="F783" s="30"/>
      <c r="G783" s="30"/>
      <c r="H783" s="30"/>
      <c r="I783" s="30"/>
      <c r="K783" s="39"/>
      <c r="L783" s="38"/>
    </row>
    <row r="784" spans="1:12" s="37" customFormat="1" ht="13.5" x14ac:dyDescent="0.25">
      <c r="A784" s="30"/>
      <c r="B784" s="30"/>
      <c r="C784" s="28"/>
      <c r="D784" s="36"/>
      <c r="E784" s="30"/>
      <c r="F784" s="30"/>
      <c r="G784" s="30"/>
      <c r="H784" s="30"/>
      <c r="I784" s="30"/>
      <c r="K784" s="39"/>
      <c r="L784" s="38"/>
    </row>
    <row r="785" spans="1:12" s="37" customFormat="1" ht="13.5" x14ac:dyDescent="0.25">
      <c r="A785" s="30"/>
      <c r="B785" s="30"/>
      <c r="C785" s="28"/>
      <c r="D785" s="36"/>
      <c r="E785" s="30"/>
      <c r="F785" s="30"/>
      <c r="G785" s="30"/>
      <c r="H785" s="30"/>
      <c r="I785" s="30"/>
      <c r="K785" s="39"/>
      <c r="L785" s="38"/>
    </row>
    <row r="786" spans="1:12" s="37" customFormat="1" ht="13.5" x14ac:dyDescent="0.25">
      <c r="A786" s="30"/>
      <c r="B786" s="30"/>
      <c r="C786" s="28"/>
      <c r="D786" s="36"/>
      <c r="E786" s="30"/>
      <c r="F786" s="30"/>
      <c r="G786" s="30"/>
      <c r="H786" s="30"/>
      <c r="I786" s="30"/>
      <c r="K786" s="39"/>
      <c r="L786" s="38"/>
    </row>
    <row r="787" spans="1:12" s="37" customFormat="1" ht="13.5" x14ac:dyDescent="0.25">
      <c r="A787" s="30"/>
      <c r="B787" s="30"/>
      <c r="C787" s="28"/>
      <c r="D787" s="36"/>
      <c r="E787" s="30"/>
      <c r="F787" s="30"/>
      <c r="G787" s="30"/>
      <c r="H787" s="30"/>
      <c r="I787" s="30"/>
      <c r="K787" s="39"/>
      <c r="L787" s="38"/>
    </row>
    <row r="788" spans="1:12" s="37" customFormat="1" ht="13.5" x14ac:dyDescent="0.25">
      <c r="A788" s="30"/>
      <c r="B788" s="30"/>
      <c r="C788" s="28"/>
      <c r="D788" s="36"/>
      <c r="E788" s="30"/>
      <c r="F788" s="30"/>
      <c r="G788" s="30"/>
      <c r="H788" s="30"/>
      <c r="I788" s="30"/>
      <c r="K788" s="39"/>
      <c r="L788" s="38"/>
    </row>
    <row r="789" spans="1:12" s="37" customFormat="1" ht="13.5" x14ac:dyDescent="0.25">
      <c r="A789" s="30"/>
      <c r="B789" s="30"/>
      <c r="C789" s="28"/>
      <c r="D789" s="36"/>
      <c r="E789" s="30"/>
      <c r="F789" s="30"/>
      <c r="G789" s="30"/>
      <c r="H789" s="30"/>
      <c r="I789" s="30"/>
      <c r="K789" s="39"/>
      <c r="L789" s="38"/>
    </row>
    <row r="790" spans="1:12" s="37" customFormat="1" ht="13.5" x14ac:dyDescent="0.25">
      <c r="A790" s="30"/>
      <c r="B790" s="30"/>
      <c r="C790" s="28"/>
      <c r="D790" s="36"/>
      <c r="E790" s="30"/>
      <c r="F790" s="30"/>
      <c r="G790" s="30"/>
      <c r="H790" s="30"/>
      <c r="I790" s="30"/>
      <c r="K790" s="39"/>
      <c r="L790" s="38"/>
    </row>
    <row r="791" spans="1:12" s="37" customFormat="1" ht="13.5" x14ac:dyDescent="0.25">
      <c r="A791" s="30"/>
      <c r="B791" s="30"/>
      <c r="C791" s="28"/>
      <c r="D791" s="36"/>
      <c r="E791" s="30"/>
      <c r="F791" s="30"/>
      <c r="G791" s="30"/>
      <c r="H791" s="30"/>
      <c r="I791" s="30"/>
      <c r="K791" s="39"/>
      <c r="L791" s="38"/>
    </row>
    <row r="792" spans="1:12" s="37" customFormat="1" ht="13.5" x14ac:dyDescent="0.25">
      <c r="A792" s="30"/>
      <c r="B792" s="30"/>
      <c r="C792" s="28"/>
      <c r="D792" s="36"/>
      <c r="E792" s="30"/>
      <c r="F792" s="30"/>
      <c r="G792" s="30"/>
      <c r="H792" s="30"/>
      <c r="I792" s="30"/>
      <c r="K792" s="39"/>
      <c r="L792" s="38"/>
    </row>
    <row r="793" spans="1:12" s="37" customFormat="1" ht="13.5" x14ac:dyDescent="0.25">
      <c r="A793" s="30"/>
      <c r="B793" s="30"/>
      <c r="C793" s="28"/>
      <c r="D793" s="36"/>
      <c r="E793" s="30"/>
      <c r="F793" s="30"/>
      <c r="G793" s="30"/>
      <c r="H793" s="30"/>
      <c r="I793" s="30"/>
      <c r="K793" s="39"/>
      <c r="L793" s="38"/>
    </row>
    <row r="794" spans="1:12" s="37" customFormat="1" ht="13.5" x14ac:dyDescent="0.25">
      <c r="A794" s="30"/>
      <c r="B794" s="30"/>
      <c r="C794" s="28"/>
      <c r="D794" s="36"/>
      <c r="E794" s="30"/>
      <c r="F794" s="30"/>
      <c r="G794" s="30"/>
      <c r="H794" s="30"/>
      <c r="I794" s="30"/>
      <c r="K794" s="39"/>
      <c r="L794" s="38"/>
    </row>
    <row r="795" spans="1:12" s="37" customFormat="1" ht="13.5" x14ac:dyDescent="0.25">
      <c r="A795" s="30"/>
      <c r="B795" s="30"/>
      <c r="C795" s="28"/>
      <c r="D795" s="36"/>
      <c r="E795" s="30"/>
      <c r="F795" s="30"/>
      <c r="G795" s="30"/>
      <c r="H795" s="30"/>
      <c r="I795" s="30"/>
      <c r="K795" s="39"/>
      <c r="L795" s="38"/>
    </row>
    <row r="796" spans="1:12" s="37" customFormat="1" ht="13.5" x14ac:dyDescent="0.25">
      <c r="A796" s="30"/>
      <c r="B796" s="30"/>
      <c r="C796" s="28"/>
      <c r="D796" s="36"/>
      <c r="E796" s="30"/>
      <c r="F796" s="30"/>
      <c r="G796" s="30"/>
      <c r="H796" s="30"/>
      <c r="I796" s="30"/>
      <c r="K796" s="39"/>
      <c r="L796" s="38"/>
    </row>
    <row r="797" spans="1:12" s="37" customFormat="1" ht="13.5" x14ac:dyDescent="0.25">
      <c r="A797" s="30"/>
      <c r="B797" s="30"/>
      <c r="C797" s="28"/>
      <c r="D797" s="36"/>
      <c r="E797" s="30"/>
      <c r="F797" s="30"/>
      <c r="G797" s="30"/>
      <c r="H797" s="30"/>
      <c r="I797" s="30"/>
      <c r="K797" s="39"/>
      <c r="L797" s="38"/>
    </row>
    <row r="798" spans="1:12" s="37" customFormat="1" ht="13.5" x14ac:dyDescent="0.25">
      <c r="A798" s="30"/>
      <c r="B798" s="30"/>
      <c r="C798" s="28"/>
      <c r="D798" s="36"/>
      <c r="E798" s="30"/>
      <c r="F798" s="30"/>
      <c r="G798" s="30"/>
      <c r="H798" s="30"/>
      <c r="I798" s="30"/>
      <c r="K798" s="39"/>
      <c r="L798" s="38"/>
    </row>
    <row r="799" spans="1:12" s="37" customFormat="1" ht="13.5" x14ac:dyDescent="0.25">
      <c r="A799" s="30"/>
      <c r="B799" s="30"/>
      <c r="C799" s="28"/>
      <c r="D799" s="36"/>
      <c r="E799" s="30"/>
      <c r="F799" s="30"/>
      <c r="G799" s="30"/>
      <c r="H799" s="30"/>
      <c r="I799" s="30"/>
      <c r="K799" s="39"/>
      <c r="L799" s="38"/>
    </row>
    <row r="800" spans="1:12" s="37" customFormat="1" ht="13.5" x14ac:dyDescent="0.25">
      <c r="A800" s="30"/>
      <c r="B800" s="30"/>
      <c r="C800" s="28"/>
      <c r="D800" s="36"/>
      <c r="E800" s="30"/>
      <c r="F800" s="30"/>
      <c r="G800" s="30"/>
      <c r="H800" s="30"/>
      <c r="I800" s="30"/>
      <c r="K800" s="39"/>
      <c r="L800" s="38"/>
    </row>
    <row r="801" spans="1:12" s="37" customFormat="1" ht="13.5" x14ac:dyDescent="0.25">
      <c r="A801" s="30"/>
      <c r="B801" s="30"/>
      <c r="C801" s="28"/>
      <c r="D801" s="36"/>
      <c r="E801" s="30"/>
      <c r="F801" s="30"/>
      <c r="G801" s="30"/>
      <c r="H801" s="30"/>
      <c r="I801" s="30"/>
      <c r="K801" s="39"/>
      <c r="L801" s="38"/>
    </row>
    <row r="802" spans="1:12" s="37" customFormat="1" ht="13.5" x14ac:dyDescent="0.25">
      <c r="A802" s="30"/>
      <c r="B802" s="30"/>
      <c r="C802" s="28"/>
      <c r="D802" s="36"/>
      <c r="E802" s="30"/>
      <c r="F802" s="30"/>
      <c r="G802" s="30"/>
      <c r="H802" s="30"/>
      <c r="I802" s="30"/>
      <c r="K802" s="39"/>
      <c r="L802" s="38"/>
    </row>
    <row r="803" spans="1:12" s="37" customFormat="1" ht="13.5" x14ac:dyDescent="0.25">
      <c r="A803" s="30"/>
      <c r="B803" s="30"/>
      <c r="C803" s="28"/>
      <c r="D803" s="36"/>
      <c r="E803" s="30"/>
      <c r="F803" s="30"/>
      <c r="G803" s="30"/>
      <c r="H803" s="30"/>
      <c r="I803" s="30"/>
      <c r="K803" s="39"/>
      <c r="L803" s="38"/>
    </row>
    <row r="804" spans="1:12" s="37" customFormat="1" ht="13.5" x14ac:dyDescent="0.25">
      <c r="A804" s="30"/>
      <c r="B804" s="30"/>
      <c r="C804" s="28"/>
      <c r="D804" s="36"/>
      <c r="E804" s="30"/>
      <c r="F804" s="30"/>
      <c r="G804" s="30"/>
      <c r="H804" s="30"/>
      <c r="I804" s="30"/>
      <c r="K804" s="39"/>
      <c r="L804" s="38"/>
    </row>
    <row r="805" spans="1:12" s="37" customFormat="1" ht="13.5" x14ac:dyDescent="0.25">
      <c r="A805" s="30"/>
      <c r="B805" s="30"/>
      <c r="C805" s="28"/>
      <c r="D805" s="36"/>
      <c r="E805" s="30"/>
      <c r="F805" s="30"/>
      <c r="G805" s="30"/>
      <c r="H805" s="30"/>
      <c r="I805" s="30"/>
      <c r="K805" s="39"/>
      <c r="L805" s="38"/>
    </row>
    <row r="806" spans="1:12" s="37" customFormat="1" ht="13.5" x14ac:dyDescent="0.25">
      <c r="A806" s="30"/>
      <c r="B806" s="30"/>
      <c r="C806" s="28"/>
      <c r="D806" s="36"/>
      <c r="E806" s="30"/>
      <c r="F806" s="30"/>
      <c r="G806" s="30"/>
      <c r="H806" s="30"/>
      <c r="I806" s="30"/>
      <c r="K806" s="39"/>
      <c r="L806" s="38"/>
    </row>
    <row r="807" spans="1:12" s="37" customFormat="1" ht="13.5" x14ac:dyDescent="0.25">
      <c r="A807" s="30"/>
      <c r="B807" s="30"/>
      <c r="C807" s="28"/>
      <c r="D807" s="36"/>
      <c r="E807" s="30"/>
      <c r="F807" s="30"/>
      <c r="G807" s="30"/>
      <c r="H807" s="30"/>
      <c r="I807" s="30"/>
      <c r="K807" s="39"/>
      <c r="L807" s="38"/>
    </row>
    <row r="808" spans="1:12" s="37" customFormat="1" ht="13.5" x14ac:dyDescent="0.25">
      <c r="A808" s="30"/>
      <c r="B808" s="30"/>
      <c r="C808" s="28"/>
      <c r="D808" s="36"/>
      <c r="E808" s="30"/>
      <c r="F808" s="30"/>
      <c r="G808" s="30"/>
      <c r="H808" s="30"/>
      <c r="I808" s="30"/>
      <c r="K808" s="39"/>
      <c r="L808" s="38"/>
    </row>
    <row r="809" spans="1:12" s="37" customFormat="1" ht="13.5" x14ac:dyDescent="0.25">
      <c r="A809" s="30"/>
      <c r="B809" s="30"/>
      <c r="C809" s="28"/>
      <c r="D809" s="36"/>
      <c r="E809" s="30"/>
      <c r="F809" s="30"/>
      <c r="G809" s="30"/>
      <c r="H809" s="30"/>
      <c r="I809" s="30"/>
      <c r="K809" s="39"/>
      <c r="L809" s="38"/>
    </row>
    <row r="810" spans="1:12" s="37" customFormat="1" ht="13.5" x14ac:dyDescent="0.25">
      <c r="A810" s="30"/>
      <c r="B810" s="30"/>
      <c r="C810" s="28"/>
      <c r="D810" s="36"/>
      <c r="E810" s="30"/>
      <c r="F810" s="30"/>
      <c r="G810" s="30"/>
      <c r="H810" s="30"/>
      <c r="I810" s="30"/>
      <c r="K810" s="39"/>
      <c r="L810" s="38"/>
    </row>
    <row r="811" spans="1:12" s="37" customFormat="1" ht="13.5" x14ac:dyDescent="0.25">
      <c r="A811" s="30"/>
      <c r="B811" s="30"/>
      <c r="C811" s="28"/>
      <c r="D811" s="36"/>
      <c r="E811" s="30"/>
      <c r="F811" s="30"/>
      <c r="G811" s="30"/>
      <c r="H811" s="30"/>
      <c r="I811" s="30"/>
      <c r="K811" s="39"/>
      <c r="L811" s="38"/>
    </row>
    <row r="812" spans="1:12" s="37" customFormat="1" ht="13.5" x14ac:dyDescent="0.25">
      <c r="A812" s="30"/>
      <c r="B812" s="30"/>
      <c r="C812" s="28"/>
      <c r="D812" s="36"/>
      <c r="E812" s="30"/>
      <c r="F812" s="30"/>
      <c r="G812" s="30"/>
      <c r="H812" s="30"/>
      <c r="I812" s="30"/>
      <c r="K812" s="39"/>
      <c r="L812" s="38"/>
    </row>
    <row r="813" spans="1:12" s="37" customFormat="1" ht="13.5" x14ac:dyDescent="0.25">
      <c r="A813" s="30"/>
      <c r="B813" s="30"/>
      <c r="C813" s="28"/>
      <c r="D813" s="36"/>
      <c r="E813" s="30"/>
      <c r="F813" s="30"/>
      <c r="G813" s="30"/>
      <c r="H813" s="30"/>
      <c r="I813" s="30"/>
      <c r="K813" s="39"/>
      <c r="L813" s="38"/>
    </row>
    <row r="814" spans="1:12" s="37" customFormat="1" ht="13.5" x14ac:dyDescent="0.25">
      <c r="A814" s="30"/>
      <c r="B814" s="30"/>
      <c r="C814" s="28"/>
      <c r="D814" s="36"/>
      <c r="E814" s="30"/>
      <c r="F814" s="30"/>
      <c r="G814" s="30"/>
      <c r="H814" s="30"/>
      <c r="I814" s="30"/>
      <c r="K814" s="39"/>
      <c r="L814" s="38"/>
    </row>
    <row r="815" spans="1:12" s="37" customFormat="1" ht="13.5" x14ac:dyDescent="0.25">
      <c r="A815" s="30"/>
      <c r="B815" s="30"/>
      <c r="C815" s="28"/>
      <c r="D815" s="36"/>
      <c r="E815" s="30"/>
      <c r="F815" s="30"/>
      <c r="G815" s="30"/>
      <c r="H815" s="30"/>
      <c r="I815" s="30"/>
      <c r="K815" s="39"/>
      <c r="L815" s="38"/>
    </row>
    <row r="816" spans="1:12" s="37" customFormat="1" ht="13.5" x14ac:dyDescent="0.25">
      <c r="A816" s="30"/>
      <c r="B816" s="30"/>
      <c r="C816" s="28"/>
      <c r="D816" s="36"/>
      <c r="E816" s="30"/>
      <c r="F816" s="30"/>
      <c r="G816" s="30"/>
      <c r="H816" s="30"/>
      <c r="I816" s="30"/>
      <c r="K816" s="39"/>
      <c r="L816" s="38"/>
    </row>
    <row r="817" spans="1:12" s="37" customFormat="1" ht="13.5" x14ac:dyDescent="0.25">
      <c r="A817" s="30"/>
      <c r="B817" s="30"/>
      <c r="C817" s="28"/>
      <c r="D817" s="36"/>
      <c r="E817" s="30"/>
      <c r="F817" s="30"/>
      <c r="G817" s="30"/>
      <c r="H817" s="30"/>
      <c r="I817" s="30"/>
      <c r="K817" s="39"/>
      <c r="L817" s="38"/>
    </row>
    <row r="818" spans="1:12" s="37" customFormat="1" ht="13.5" x14ac:dyDescent="0.25">
      <c r="A818" s="30"/>
      <c r="B818" s="30"/>
      <c r="C818" s="28"/>
      <c r="D818" s="36"/>
      <c r="E818" s="30"/>
      <c r="F818" s="30"/>
      <c r="G818" s="30"/>
      <c r="H818" s="30"/>
      <c r="I818" s="30"/>
      <c r="K818" s="39"/>
      <c r="L818" s="38"/>
    </row>
    <row r="819" spans="1:12" s="37" customFormat="1" ht="13.5" x14ac:dyDescent="0.25">
      <c r="A819" s="30"/>
      <c r="B819" s="30"/>
      <c r="C819" s="28"/>
      <c r="D819" s="36"/>
      <c r="E819" s="30"/>
      <c r="F819" s="30"/>
      <c r="G819" s="30"/>
      <c r="H819" s="30"/>
      <c r="I819" s="30"/>
      <c r="K819" s="39"/>
      <c r="L819" s="38"/>
    </row>
    <row r="820" spans="1:12" s="37" customFormat="1" ht="13.5" x14ac:dyDescent="0.25">
      <c r="A820" s="30"/>
      <c r="B820" s="30"/>
      <c r="C820" s="28"/>
      <c r="D820" s="36"/>
      <c r="E820" s="30"/>
      <c r="F820" s="30"/>
      <c r="G820" s="30"/>
      <c r="H820" s="30"/>
      <c r="I820" s="30"/>
      <c r="K820" s="39"/>
      <c r="L820" s="38"/>
    </row>
    <row r="821" spans="1:12" s="37" customFormat="1" ht="13.5" x14ac:dyDescent="0.25">
      <c r="A821" s="30"/>
      <c r="B821" s="30"/>
      <c r="C821" s="28"/>
      <c r="D821" s="36"/>
      <c r="E821" s="30"/>
      <c r="F821" s="30"/>
      <c r="G821" s="30"/>
      <c r="H821" s="30"/>
      <c r="I821" s="30"/>
      <c r="K821" s="39"/>
      <c r="L821" s="38"/>
    </row>
    <row r="822" spans="1:12" s="37" customFormat="1" ht="13.5" x14ac:dyDescent="0.25">
      <c r="A822" s="30"/>
      <c r="B822" s="30"/>
      <c r="C822" s="28"/>
      <c r="D822" s="36"/>
      <c r="E822" s="30"/>
      <c r="F822" s="30"/>
      <c r="G822" s="30"/>
      <c r="H822" s="30"/>
      <c r="I822" s="30"/>
      <c r="K822" s="39"/>
      <c r="L822" s="38"/>
    </row>
    <row r="823" spans="1:12" s="37" customFormat="1" ht="13.5" x14ac:dyDescent="0.25">
      <c r="A823" s="30"/>
      <c r="B823" s="30"/>
      <c r="C823" s="28"/>
      <c r="D823" s="36"/>
      <c r="E823" s="30"/>
      <c r="F823" s="30"/>
      <c r="G823" s="30"/>
      <c r="H823" s="30"/>
      <c r="I823" s="30"/>
      <c r="K823" s="39"/>
      <c r="L823" s="38"/>
    </row>
    <row r="824" spans="1:12" s="37" customFormat="1" ht="13.5" x14ac:dyDescent="0.25">
      <c r="A824" s="30"/>
      <c r="B824" s="30"/>
      <c r="C824" s="28"/>
      <c r="D824" s="36"/>
      <c r="E824" s="30"/>
      <c r="F824" s="30"/>
      <c r="G824" s="30"/>
      <c r="H824" s="30"/>
      <c r="I824" s="30"/>
      <c r="K824" s="39"/>
      <c r="L824" s="38"/>
    </row>
    <row r="825" spans="1:12" s="37" customFormat="1" ht="13.5" x14ac:dyDescent="0.25">
      <c r="A825" s="30"/>
      <c r="B825" s="30"/>
      <c r="C825" s="28"/>
      <c r="D825" s="36"/>
      <c r="E825" s="30"/>
      <c r="F825" s="30"/>
      <c r="G825" s="30"/>
      <c r="H825" s="30"/>
      <c r="I825" s="30"/>
      <c r="K825" s="39"/>
      <c r="L825" s="38"/>
    </row>
    <row r="826" spans="1:12" s="37" customFormat="1" ht="13.5" x14ac:dyDescent="0.25">
      <c r="A826" s="30"/>
      <c r="B826" s="30"/>
      <c r="C826" s="28"/>
      <c r="D826" s="36"/>
      <c r="E826" s="30"/>
      <c r="F826" s="30"/>
      <c r="G826" s="30"/>
      <c r="H826" s="30"/>
      <c r="I826" s="30"/>
      <c r="K826" s="39"/>
      <c r="L826" s="38"/>
    </row>
    <row r="827" spans="1:12" s="37" customFormat="1" ht="13.5" x14ac:dyDescent="0.25">
      <c r="A827" s="30"/>
      <c r="B827" s="30"/>
      <c r="C827" s="28"/>
      <c r="D827" s="36"/>
      <c r="E827" s="30"/>
      <c r="F827" s="30"/>
      <c r="G827" s="30"/>
      <c r="H827" s="30"/>
      <c r="I827" s="30"/>
      <c r="K827" s="39"/>
      <c r="L827" s="38"/>
    </row>
    <row r="828" spans="1:12" s="37" customFormat="1" ht="13.5" x14ac:dyDescent="0.25">
      <c r="A828" s="30"/>
      <c r="B828" s="30"/>
      <c r="C828" s="28"/>
      <c r="D828" s="36"/>
      <c r="E828" s="30"/>
      <c r="F828" s="30"/>
      <c r="G828" s="30"/>
      <c r="H828" s="30"/>
      <c r="I828" s="30"/>
      <c r="K828" s="39"/>
      <c r="L828" s="38"/>
    </row>
    <row r="829" spans="1:12" s="37" customFormat="1" ht="13.5" x14ac:dyDescent="0.25">
      <c r="A829" s="30"/>
      <c r="B829" s="30"/>
      <c r="C829" s="28"/>
      <c r="D829" s="36"/>
      <c r="E829" s="30"/>
      <c r="F829" s="30"/>
      <c r="G829" s="30"/>
      <c r="H829" s="30"/>
      <c r="I829" s="30"/>
      <c r="K829" s="39"/>
      <c r="L829" s="38"/>
    </row>
    <row r="830" spans="1:12" s="37" customFormat="1" ht="13.5" x14ac:dyDescent="0.25">
      <c r="A830" s="30"/>
      <c r="B830" s="30"/>
      <c r="C830" s="28"/>
      <c r="D830" s="36"/>
      <c r="E830" s="30"/>
      <c r="F830" s="30"/>
      <c r="G830" s="30"/>
      <c r="H830" s="30"/>
      <c r="I830" s="30"/>
      <c r="K830" s="39"/>
      <c r="L830" s="38"/>
    </row>
    <row r="831" spans="1:12" s="37" customFormat="1" ht="13.5" x14ac:dyDescent="0.25">
      <c r="A831" s="30"/>
      <c r="B831" s="30"/>
      <c r="C831" s="28"/>
      <c r="D831" s="36"/>
      <c r="E831" s="30"/>
      <c r="F831" s="30"/>
      <c r="G831" s="30"/>
      <c r="H831" s="30"/>
      <c r="I831" s="30"/>
      <c r="K831" s="39"/>
      <c r="L831" s="38"/>
    </row>
    <row r="832" spans="1:12" s="37" customFormat="1" ht="13.5" x14ac:dyDescent="0.25">
      <c r="A832" s="30"/>
      <c r="B832" s="30"/>
      <c r="C832" s="28"/>
      <c r="D832" s="36"/>
      <c r="E832" s="30"/>
      <c r="F832" s="30"/>
      <c r="G832" s="30"/>
      <c r="H832" s="30"/>
      <c r="I832" s="30"/>
      <c r="K832" s="39"/>
      <c r="L832" s="38"/>
    </row>
    <row r="833" spans="1:12" s="37" customFormat="1" ht="13.5" x14ac:dyDescent="0.25">
      <c r="A833" s="30"/>
      <c r="B833" s="30"/>
      <c r="C833" s="28"/>
      <c r="D833" s="36"/>
      <c r="E833" s="30"/>
      <c r="F833" s="30"/>
      <c r="G833" s="30"/>
      <c r="H833" s="30"/>
      <c r="I833" s="30"/>
      <c r="K833" s="39"/>
      <c r="L833" s="38"/>
    </row>
    <row r="834" spans="1:12" s="37" customFormat="1" ht="13.5" x14ac:dyDescent="0.25">
      <c r="A834" s="30"/>
      <c r="B834" s="30"/>
      <c r="C834" s="28"/>
      <c r="D834" s="36"/>
      <c r="E834" s="30"/>
      <c r="F834" s="30"/>
      <c r="G834" s="30"/>
      <c r="H834" s="30"/>
      <c r="I834" s="30"/>
      <c r="K834" s="39"/>
      <c r="L834" s="38"/>
    </row>
    <row r="835" spans="1:12" s="37" customFormat="1" ht="13.5" x14ac:dyDescent="0.25">
      <c r="A835" s="30"/>
      <c r="B835" s="30"/>
      <c r="C835" s="28"/>
      <c r="D835" s="36"/>
      <c r="E835" s="30"/>
      <c r="F835" s="30"/>
      <c r="G835" s="30"/>
      <c r="H835" s="30"/>
      <c r="I835" s="30"/>
      <c r="K835" s="39"/>
      <c r="L835" s="38"/>
    </row>
    <row r="836" spans="1:12" s="37" customFormat="1" ht="13.5" x14ac:dyDescent="0.25">
      <c r="A836" s="30"/>
      <c r="B836" s="30"/>
      <c r="C836" s="28"/>
      <c r="D836" s="36"/>
      <c r="E836" s="30"/>
      <c r="F836" s="30"/>
      <c r="G836" s="30"/>
      <c r="H836" s="30"/>
      <c r="I836" s="30"/>
      <c r="K836" s="39"/>
      <c r="L836" s="38"/>
    </row>
    <row r="837" spans="1:12" s="37" customFormat="1" ht="13.5" x14ac:dyDescent="0.25">
      <c r="A837" s="30"/>
      <c r="B837" s="30"/>
      <c r="C837" s="28"/>
      <c r="D837" s="36"/>
      <c r="E837" s="30"/>
      <c r="F837" s="30"/>
      <c r="G837" s="30"/>
      <c r="H837" s="30"/>
      <c r="I837" s="30"/>
      <c r="K837" s="39"/>
      <c r="L837" s="38"/>
    </row>
    <row r="838" spans="1:12" s="37" customFormat="1" ht="13.5" x14ac:dyDescent="0.25">
      <c r="A838" s="30"/>
      <c r="B838" s="30"/>
      <c r="C838" s="28"/>
      <c r="D838" s="36"/>
      <c r="E838" s="30"/>
      <c r="F838" s="30"/>
      <c r="G838" s="30"/>
      <c r="H838" s="30"/>
      <c r="I838" s="30"/>
      <c r="K838" s="39"/>
      <c r="L838" s="38"/>
    </row>
    <row r="839" spans="1:12" s="37" customFormat="1" ht="13.5" x14ac:dyDescent="0.25">
      <c r="A839" s="30"/>
      <c r="B839" s="30"/>
      <c r="C839" s="28"/>
      <c r="D839" s="36"/>
      <c r="E839" s="30"/>
      <c r="F839" s="30"/>
      <c r="G839" s="30"/>
      <c r="H839" s="30"/>
      <c r="I839" s="30"/>
      <c r="K839" s="39"/>
      <c r="L839" s="38"/>
    </row>
    <row r="840" spans="1:12" s="37" customFormat="1" ht="13.5" x14ac:dyDescent="0.25">
      <c r="A840" s="30"/>
      <c r="B840" s="30"/>
      <c r="C840" s="28"/>
      <c r="D840" s="36"/>
      <c r="E840" s="30"/>
      <c r="F840" s="30"/>
      <c r="G840" s="30"/>
      <c r="H840" s="30"/>
      <c r="I840" s="30"/>
      <c r="K840" s="39"/>
      <c r="L840" s="38"/>
    </row>
    <row r="841" spans="1:12" s="37" customFormat="1" ht="13.5" x14ac:dyDescent="0.25">
      <c r="A841" s="30"/>
      <c r="B841" s="30"/>
      <c r="C841" s="28"/>
      <c r="D841" s="36"/>
      <c r="E841" s="30"/>
      <c r="F841" s="30"/>
      <c r="G841" s="30"/>
      <c r="H841" s="30"/>
      <c r="I841" s="30"/>
      <c r="K841" s="39"/>
      <c r="L841" s="38"/>
    </row>
    <row r="842" spans="1:12" s="37" customFormat="1" ht="13.5" x14ac:dyDescent="0.25">
      <c r="A842" s="30"/>
      <c r="B842" s="30"/>
      <c r="C842" s="28"/>
      <c r="D842" s="36"/>
      <c r="E842" s="30"/>
      <c r="F842" s="30"/>
      <c r="G842" s="30"/>
      <c r="H842" s="30"/>
      <c r="I842" s="30"/>
      <c r="K842" s="39"/>
      <c r="L842" s="38"/>
    </row>
    <row r="843" spans="1:12" s="37" customFormat="1" ht="13.5" x14ac:dyDescent="0.25">
      <c r="A843" s="30"/>
      <c r="B843" s="30"/>
      <c r="C843" s="28"/>
      <c r="D843" s="36"/>
      <c r="E843" s="30"/>
      <c r="F843" s="30"/>
      <c r="G843" s="30"/>
      <c r="H843" s="30"/>
      <c r="I843" s="30"/>
      <c r="K843" s="39"/>
      <c r="L843" s="38"/>
    </row>
    <row r="844" spans="1:12" s="37" customFormat="1" ht="13.5" x14ac:dyDescent="0.25">
      <c r="A844" s="30"/>
      <c r="B844" s="30"/>
      <c r="C844" s="28"/>
      <c r="D844" s="36"/>
      <c r="E844" s="30"/>
      <c r="F844" s="30"/>
      <c r="G844" s="30"/>
      <c r="H844" s="30"/>
      <c r="I844" s="30"/>
      <c r="K844" s="39"/>
      <c r="L844" s="38"/>
    </row>
    <row r="845" spans="1:12" s="37" customFormat="1" ht="13.5" x14ac:dyDescent="0.25">
      <c r="A845" s="30"/>
      <c r="B845" s="30"/>
      <c r="C845" s="28"/>
      <c r="D845" s="36"/>
      <c r="E845" s="30"/>
      <c r="F845" s="30"/>
      <c r="G845" s="30"/>
      <c r="H845" s="30"/>
      <c r="I845" s="30"/>
      <c r="K845" s="39"/>
      <c r="L845" s="38"/>
    </row>
    <row r="846" spans="1:12" s="37" customFormat="1" ht="13.5" x14ac:dyDescent="0.25">
      <c r="A846" s="30"/>
      <c r="B846" s="30"/>
      <c r="C846" s="28"/>
      <c r="D846" s="36"/>
      <c r="E846" s="30"/>
      <c r="F846" s="30"/>
      <c r="G846" s="30"/>
      <c r="H846" s="30"/>
      <c r="I846" s="30"/>
      <c r="K846" s="39"/>
      <c r="L846" s="38"/>
    </row>
    <row r="847" spans="1:12" s="37" customFormat="1" ht="13.5" x14ac:dyDescent="0.25">
      <c r="A847" s="30"/>
      <c r="B847" s="30"/>
      <c r="C847" s="28"/>
      <c r="D847" s="36"/>
      <c r="E847" s="30"/>
      <c r="F847" s="30"/>
      <c r="G847" s="30"/>
      <c r="H847" s="30"/>
      <c r="I847" s="30"/>
      <c r="K847" s="39"/>
      <c r="L847" s="38"/>
    </row>
    <row r="848" spans="1:12" s="37" customFormat="1" ht="13.5" x14ac:dyDescent="0.25">
      <c r="A848" s="30"/>
      <c r="B848" s="30"/>
      <c r="C848" s="28"/>
      <c r="D848" s="36"/>
      <c r="E848" s="30"/>
      <c r="F848" s="30"/>
      <c r="G848" s="30"/>
      <c r="H848" s="30"/>
      <c r="I848" s="30"/>
      <c r="K848" s="39"/>
      <c r="L848" s="38"/>
    </row>
    <row r="849" spans="1:12" s="37" customFormat="1" ht="13.5" x14ac:dyDescent="0.25">
      <c r="A849" s="30"/>
      <c r="B849" s="30"/>
      <c r="C849" s="28"/>
      <c r="D849" s="36"/>
      <c r="E849" s="30"/>
      <c r="F849" s="30"/>
      <c r="G849" s="30"/>
      <c r="H849" s="30"/>
      <c r="I849" s="30"/>
      <c r="K849" s="39"/>
      <c r="L849" s="38"/>
    </row>
    <row r="850" spans="1:12" s="37" customFormat="1" ht="13.5" x14ac:dyDescent="0.25">
      <c r="A850" s="30"/>
      <c r="B850" s="30"/>
      <c r="C850" s="28"/>
      <c r="D850" s="36"/>
      <c r="E850" s="30"/>
      <c r="F850" s="30"/>
      <c r="G850" s="30"/>
      <c r="H850" s="30"/>
      <c r="I850" s="30"/>
      <c r="K850" s="39"/>
      <c r="L850" s="38"/>
    </row>
    <row r="851" spans="1:12" s="37" customFormat="1" ht="13.5" x14ac:dyDescent="0.25">
      <c r="A851" s="30"/>
      <c r="B851" s="30"/>
      <c r="C851" s="28"/>
      <c r="D851" s="36"/>
      <c r="E851" s="30"/>
      <c r="F851" s="30"/>
      <c r="G851" s="30"/>
      <c r="H851" s="30"/>
      <c r="I851" s="30"/>
      <c r="K851" s="39"/>
      <c r="L851" s="38"/>
    </row>
    <row r="852" spans="1:12" s="37" customFormat="1" ht="13.5" x14ac:dyDescent="0.25">
      <c r="A852" s="30"/>
      <c r="B852" s="30"/>
      <c r="C852" s="28"/>
      <c r="D852" s="36"/>
      <c r="E852" s="30"/>
      <c r="F852" s="30"/>
      <c r="G852" s="30"/>
      <c r="H852" s="30"/>
      <c r="I852" s="30"/>
      <c r="K852" s="39"/>
      <c r="L852" s="38"/>
    </row>
    <row r="853" spans="1:12" s="37" customFormat="1" ht="13.5" x14ac:dyDescent="0.25">
      <c r="A853" s="30"/>
      <c r="B853" s="30"/>
      <c r="C853" s="28"/>
      <c r="D853" s="36"/>
      <c r="E853" s="30"/>
      <c r="F853" s="30"/>
      <c r="G853" s="30"/>
      <c r="H853" s="30"/>
      <c r="I853" s="30"/>
      <c r="K853" s="39"/>
      <c r="L853" s="38"/>
    </row>
    <row r="854" spans="1:12" s="37" customFormat="1" ht="13.5" x14ac:dyDescent="0.25">
      <c r="A854" s="30"/>
      <c r="B854" s="30"/>
      <c r="C854" s="28"/>
      <c r="D854" s="36"/>
      <c r="E854" s="30"/>
      <c r="F854" s="30"/>
      <c r="G854" s="30"/>
      <c r="H854" s="30"/>
      <c r="I854" s="30"/>
      <c r="K854" s="39"/>
      <c r="L854" s="38"/>
    </row>
    <row r="855" spans="1:12" s="37" customFormat="1" ht="13.5" x14ac:dyDescent="0.25">
      <c r="A855" s="30"/>
      <c r="B855" s="30"/>
      <c r="C855" s="28"/>
      <c r="D855" s="36"/>
      <c r="E855" s="30"/>
      <c r="F855" s="30"/>
      <c r="G855" s="30"/>
      <c r="H855" s="30"/>
      <c r="I855" s="30"/>
      <c r="K855" s="39"/>
      <c r="L855" s="38"/>
    </row>
    <row r="856" spans="1:12" s="37" customFormat="1" ht="13.5" x14ac:dyDescent="0.25">
      <c r="A856" s="30"/>
      <c r="B856" s="30"/>
      <c r="C856" s="28"/>
      <c r="D856" s="36"/>
      <c r="E856" s="30"/>
      <c r="F856" s="30"/>
      <c r="G856" s="30"/>
      <c r="H856" s="30"/>
      <c r="I856" s="30"/>
      <c r="K856" s="39"/>
      <c r="L856" s="38"/>
    </row>
    <row r="857" spans="1:12" s="37" customFormat="1" ht="13.5" x14ac:dyDescent="0.25">
      <c r="A857" s="30"/>
      <c r="B857" s="30"/>
      <c r="C857" s="28"/>
      <c r="D857" s="36"/>
      <c r="E857" s="30"/>
      <c r="F857" s="30"/>
      <c r="G857" s="30"/>
      <c r="H857" s="30"/>
      <c r="I857" s="30"/>
      <c r="K857" s="39"/>
      <c r="L857" s="38"/>
    </row>
    <row r="858" spans="1:12" s="37" customFormat="1" ht="13.5" x14ac:dyDescent="0.25">
      <c r="A858" s="30"/>
      <c r="B858" s="30"/>
      <c r="C858" s="28"/>
      <c r="D858" s="36"/>
      <c r="E858" s="30"/>
      <c r="F858" s="30"/>
      <c r="G858" s="30"/>
      <c r="H858" s="30"/>
      <c r="I858" s="30"/>
      <c r="K858" s="39"/>
      <c r="L858" s="38"/>
    </row>
    <row r="859" spans="1:12" s="37" customFormat="1" ht="13.5" x14ac:dyDescent="0.25">
      <c r="A859" s="30"/>
      <c r="B859" s="30"/>
      <c r="C859" s="28"/>
      <c r="D859" s="36"/>
      <c r="E859" s="30"/>
      <c r="F859" s="30"/>
      <c r="G859" s="30"/>
      <c r="H859" s="30"/>
      <c r="I859" s="30"/>
      <c r="K859" s="39"/>
      <c r="L859" s="38"/>
    </row>
    <row r="860" spans="1:12" s="37" customFormat="1" ht="13.5" x14ac:dyDescent="0.25">
      <c r="A860" s="30"/>
      <c r="B860" s="30"/>
      <c r="C860" s="28"/>
      <c r="D860" s="36"/>
      <c r="E860" s="30"/>
      <c r="F860" s="30"/>
      <c r="G860" s="30"/>
      <c r="H860" s="30"/>
      <c r="I860" s="30"/>
      <c r="K860" s="39"/>
      <c r="L860" s="38"/>
    </row>
    <row r="861" spans="1:12" s="37" customFormat="1" ht="13.5" x14ac:dyDescent="0.25">
      <c r="A861" s="30"/>
      <c r="B861" s="30"/>
      <c r="C861" s="28"/>
      <c r="D861" s="36"/>
      <c r="E861" s="30"/>
      <c r="F861" s="30"/>
      <c r="G861" s="30"/>
      <c r="H861" s="30"/>
      <c r="I861" s="30"/>
      <c r="K861" s="39"/>
      <c r="L861" s="38"/>
    </row>
    <row r="862" spans="1:12" s="37" customFormat="1" ht="13.5" x14ac:dyDescent="0.25">
      <c r="A862" s="30"/>
      <c r="B862" s="30"/>
      <c r="C862" s="28"/>
      <c r="D862" s="36"/>
      <c r="E862" s="30"/>
      <c r="F862" s="30"/>
      <c r="G862" s="30"/>
      <c r="H862" s="30"/>
      <c r="I862" s="30"/>
      <c r="K862" s="39"/>
      <c r="L862" s="38"/>
    </row>
    <row r="863" spans="1:12" s="37" customFormat="1" ht="13.5" x14ac:dyDescent="0.25">
      <c r="A863" s="30"/>
      <c r="B863" s="30"/>
      <c r="C863" s="28"/>
      <c r="D863" s="36"/>
      <c r="E863" s="30"/>
      <c r="F863" s="30"/>
      <c r="G863" s="30"/>
      <c r="H863" s="30"/>
      <c r="I863" s="30"/>
      <c r="K863" s="39"/>
      <c r="L863" s="38"/>
    </row>
    <row r="864" spans="1:12" s="37" customFormat="1" ht="13.5" x14ac:dyDescent="0.25">
      <c r="A864" s="30"/>
      <c r="B864" s="30"/>
      <c r="C864" s="28"/>
      <c r="D864" s="36"/>
      <c r="E864" s="30"/>
      <c r="F864" s="30"/>
      <c r="G864" s="30"/>
      <c r="H864" s="30"/>
      <c r="I864" s="30"/>
      <c r="K864" s="39"/>
      <c r="L864" s="38"/>
    </row>
    <row r="865" spans="1:12" s="37" customFormat="1" ht="13.5" x14ac:dyDescent="0.25">
      <c r="A865" s="30"/>
      <c r="B865" s="30"/>
      <c r="C865" s="28"/>
      <c r="D865" s="36"/>
      <c r="E865" s="30"/>
      <c r="F865" s="30"/>
      <c r="G865" s="30"/>
      <c r="H865" s="30"/>
      <c r="I865" s="30"/>
      <c r="K865" s="39"/>
      <c r="L865" s="38"/>
    </row>
    <row r="866" spans="1:12" s="37" customFormat="1" ht="13.5" x14ac:dyDescent="0.25">
      <c r="A866" s="30"/>
      <c r="B866" s="30"/>
      <c r="C866" s="28"/>
      <c r="D866" s="36"/>
      <c r="E866" s="30"/>
      <c r="F866" s="30"/>
      <c r="G866" s="30"/>
      <c r="H866" s="30"/>
      <c r="I866" s="30"/>
      <c r="K866" s="39"/>
      <c r="L866" s="38"/>
    </row>
    <row r="867" spans="1:12" s="37" customFormat="1" ht="13.5" x14ac:dyDescent="0.25">
      <c r="A867" s="30"/>
      <c r="B867" s="30"/>
      <c r="C867" s="28"/>
      <c r="D867" s="36"/>
      <c r="E867" s="30"/>
      <c r="F867" s="30"/>
      <c r="G867" s="30"/>
      <c r="H867" s="30"/>
      <c r="I867" s="30"/>
      <c r="K867" s="39"/>
      <c r="L867" s="38"/>
    </row>
    <row r="868" spans="1:12" s="37" customFormat="1" ht="13.5" x14ac:dyDescent="0.25">
      <c r="A868" s="30"/>
      <c r="B868" s="30"/>
      <c r="C868" s="28"/>
      <c r="D868" s="36"/>
      <c r="E868" s="30"/>
      <c r="F868" s="30"/>
      <c r="G868" s="30"/>
      <c r="H868" s="30"/>
      <c r="I868" s="30"/>
      <c r="K868" s="39"/>
      <c r="L868" s="38"/>
    </row>
    <row r="869" spans="1:12" s="37" customFormat="1" ht="13.5" x14ac:dyDescent="0.25">
      <c r="A869" s="30"/>
      <c r="B869" s="30"/>
      <c r="C869" s="28"/>
      <c r="D869" s="36"/>
      <c r="E869" s="30"/>
      <c r="F869" s="30"/>
      <c r="G869" s="30"/>
      <c r="H869" s="30"/>
      <c r="I869" s="30"/>
      <c r="K869" s="39"/>
      <c r="L869" s="38"/>
    </row>
    <row r="870" spans="1:12" s="37" customFormat="1" ht="13.5" x14ac:dyDescent="0.25">
      <c r="A870" s="30"/>
      <c r="B870" s="30"/>
      <c r="C870" s="28"/>
      <c r="D870" s="36"/>
      <c r="E870" s="30"/>
      <c r="F870" s="30"/>
      <c r="G870" s="30"/>
      <c r="H870" s="30"/>
      <c r="I870" s="30"/>
      <c r="K870" s="39"/>
      <c r="L870" s="38"/>
    </row>
    <row r="871" spans="1:12" s="37" customFormat="1" ht="13.5" x14ac:dyDescent="0.25">
      <c r="A871" s="30"/>
      <c r="B871" s="30"/>
      <c r="C871" s="28"/>
      <c r="D871" s="36"/>
      <c r="E871" s="30"/>
      <c r="F871" s="30"/>
      <c r="G871" s="30"/>
      <c r="H871" s="30"/>
      <c r="I871" s="30"/>
      <c r="K871" s="39"/>
      <c r="L871" s="38"/>
    </row>
    <row r="872" spans="1:12" s="37" customFormat="1" ht="13.5" x14ac:dyDescent="0.25">
      <c r="A872" s="30"/>
      <c r="B872" s="30"/>
      <c r="C872" s="28"/>
      <c r="D872" s="36"/>
      <c r="E872" s="30"/>
      <c r="F872" s="30"/>
      <c r="G872" s="30"/>
      <c r="H872" s="30"/>
      <c r="I872" s="30"/>
      <c r="K872" s="39"/>
      <c r="L872" s="38"/>
    </row>
    <row r="873" spans="1:12" s="37" customFormat="1" ht="13.5" x14ac:dyDescent="0.25">
      <c r="A873" s="30"/>
      <c r="B873" s="30"/>
      <c r="C873" s="28"/>
      <c r="D873" s="36"/>
      <c r="E873" s="30"/>
      <c r="F873" s="30"/>
      <c r="G873" s="30"/>
      <c r="H873" s="30"/>
      <c r="I873" s="30"/>
      <c r="K873" s="39"/>
      <c r="L873" s="38"/>
    </row>
    <row r="874" spans="1:12" s="37" customFormat="1" ht="13.5" x14ac:dyDescent="0.25">
      <c r="A874" s="30"/>
      <c r="B874" s="30"/>
      <c r="C874" s="28"/>
      <c r="D874" s="36"/>
      <c r="E874" s="30"/>
      <c r="F874" s="30"/>
      <c r="G874" s="30"/>
      <c r="H874" s="30"/>
      <c r="I874" s="30"/>
      <c r="K874" s="39"/>
      <c r="L874" s="38"/>
    </row>
    <row r="875" spans="1:12" s="37" customFormat="1" ht="13.5" x14ac:dyDescent="0.25">
      <c r="A875" s="30"/>
      <c r="B875" s="30"/>
      <c r="C875" s="28"/>
      <c r="D875" s="36"/>
      <c r="E875" s="30"/>
      <c r="F875" s="30"/>
      <c r="G875" s="30"/>
      <c r="H875" s="30"/>
      <c r="I875" s="30"/>
      <c r="K875" s="39"/>
      <c r="L875" s="38"/>
    </row>
    <row r="876" spans="1:12" s="37" customFormat="1" ht="13.5" x14ac:dyDescent="0.25">
      <c r="A876" s="30"/>
      <c r="B876" s="30"/>
      <c r="C876" s="28"/>
      <c r="D876" s="36"/>
      <c r="E876" s="30"/>
      <c r="F876" s="30"/>
      <c r="G876" s="30"/>
      <c r="H876" s="30"/>
      <c r="I876" s="30"/>
      <c r="K876" s="39"/>
      <c r="L876" s="38"/>
    </row>
    <row r="877" spans="1:12" s="37" customFormat="1" ht="13.5" x14ac:dyDescent="0.25">
      <c r="A877" s="30"/>
      <c r="B877" s="30"/>
      <c r="C877" s="28"/>
      <c r="D877" s="36"/>
      <c r="E877" s="30"/>
      <c r="F877" s="30"/>
      <c r="G877" s="30"/>
      <c r="H877" s="30"/>
      <c r="I877" s="30"/>
      <c r="K877" s="39"/>
      <c r="L877" s="38"/>
    </row>
    <row r="878" spans="1:12" s="37" customFormat="1" ht="13.5" x14ac:dyDescent="0.25">
      <c r="A878" s="30"/>
      <c r="B878" s="30"/>
      <c r="C878" s="28"/>
      <c r="D878" s="36"/>
      <c r="E878" s="30"/>
      <c r="F878" s="30"/>
      <c r="G878" s="30"/>
      <c r="H878" s="30"/>
      <c r="I878" s="30"/>
      <c r="K878" s="39"/>
      <c r="L878" s="38"/>
    </row>
    <row r="879" spans="1:12" s="37" customFormat="1" ht="13.5" x14ac:dyDescent="0.25">
      <c r="A879" s="30"/>
      <c r="B879" s="30"/>
      <c r="C879" s="28"/>
      <c r="D879" s="36"/>
      <c r="E879" s="30"/>
      <c r="F879" s="30"/>
      <c r="G879" s="30"/>
      <c r="H879" s="30"/>
      <c r="I879" s="30"/>
      <c r="K879" s="39"/>
      <c r="L879" s="38"/>
    </row>
    <row r="880" spans="1:12" s="37" customFormat="1" ht="13.5" x14ac:dyDescent="0.25">
      <c r="A880" s="30"/>
      <c r="B880" s="30"/>
      <c r="C880" s="28"/>
      <c r="D880" s="36"/>
      <c r="E880" s="30"/>
      <c r="F880" s="30"/>
      <c r="G880" s="30"/>
      <c r="H880" s="30"/>
      <c r="I880" s="30"/>
      <c r="K880" s="39"/>
      <c r="L880" s="38"/>
    </row>
    <row r="881" spans="1:12" s="37" customFormat="1" ht="13.5" x14ac:dyDescent="0.25">
      <c r="A881" s="30"/>
      <c r="B881" s="30"/>
      <c r="C881" s="28"/>
      <c r="D881" s="36"/>
      <c r="E881" s="30"/>
      <c r="F881" s="30"/>
      <c r="G881" s="30"/>
      <c r="H881" s="30"/>
      <c r="I881" s="30"/>
      <c r="K881" s="39"/>
      <c r="L881" s="38"/>
    </row>
    <row r="882" spans="1:12" s="37" customFormat="1" ht="13.5" x14ac:dyDescent="0.25">
      <c r="A882" s="30"/>
      <c r="B882" s="30"/>
      <c r="C882" s="28"/>
      <c r="D882" s="36"/>
      <c r="E882" s="30"/>
      <c r="F882" s="30"/>
      <c r="G882" s="30"/>
      <c r="H882" s="30"/>
      <c r="I882" s="30"/>
      <c r="K882" s="39"/>
      <c r="L882" s="38"/>
    </row>
    <row r="883" spans="1:12" s="37" customFormat="1" ht="13.5" x14ac:dyDescent="0.25">
      <c r="A883" s="30"/>
      <c r="B883" s="30"/>
      <c r="C883" s="28"/>
      <c r="D883" s="36"/>
      <c r="E883" s="30"/>
      <c r="F883" s="30"/>
      <c r="G883" s="30"/>
      <c r="H883" s="30"/>
      <c r="I883" s="30"/>
      <c r="K883" s="39"/>
      <c r="L883" s="38"/>
    </row>
    <row r="884" spans="1:12" s="37" customFormat="1" ht="13.5" x14ac:dyDescent="0.25">
      <c r="A884" s="30"/>
      <c r="B884" s="30"/>
      <c r="C884" s="28"/>
      <c r="D884" s="36"/>
      <c r="E884" s="30"/>
      <c r="F884" s="30"/>
      <c r="G884" s="30"/>
      <c r="H884" s="30"/>
      <c r="I884" s="30"/>
      <c r="K884" s="39"/>
      <c r="L884" s="38"/>
    </row>
    <row r="885" spans="1:12" s="37" customFormat="1" ht="13.5" x14ac:dyDescent="0.25">
      <c r="A885" s="30"/>
      <c r="B885" s="30"/>
      <c r="C885" s="28"/>
      <c r="D885" s="36"/>
      <c r="E885" s="30"/>
      <c r="F885" s="30"/>
      <c r="G885" s="30"/>
      <c r="H885" s="30"/>
      <c r="I885" s="30"/>
      <c r="K885" s="39"/>
      <c r="L885" s="38"/>
    </row>
    <row r="886" spans="1:12" s="37" customFormat="1" ht="13.5" x14ac:dyDescent="0.25">
      <c r="A886" s="30"/>
      <c r="B886" s="30"/>
      <c r="C886" s="28"/>
      <c r="D886" s="36"/>
      <c r="E886" s="30"/>
      <c r="F886" s="30"/>
      <c r="G886" s="30"/>
      <c r="H886" s="30"/>
      <c r="I886" s="30"/>
      <c r="K886" s="39"/>
      <c r="L886" s="38"/>
    </row>
    <row r="887" spans="1:12" s="37" customFormat="1" ht="13.5" x14ac:dyDescent="0.25">
      <c r="A887" s="30"/>
      <c r="B887" s="30"/>
      <c r="C887" s="28"/>
      <c r="D887" s="36"/>
      <c r="E887" s="30"/>
      <c r="F887" s="30"/>
      <c r="G887" s="30"/>
      <c r="H887" s="30"/>
      <c r="I887" s="30"/>
      <c r="K887" s="39"/>
      <c r="L887" s="38"/>
    </row>
    <row r="888" spans="1:12" s="37" customFormat="1" ht="13.5" x14ac:dyDescent="0.25">
      <c r="A888" s="30"/>
      <c r="B888" s="30"/>
      <c r="C888" s="28"/>
      <c r="D888" s="36"/>
      <c r="E888" s="30"/>
      <c r="F888" s="30"/>
      <c r="G888" s="30"/>
      <c r="H888" s="30"/>
      <c r="I888" s="30"/>
      <c r="K888" s="39"/>
      <c r="L888" s="38"/>
    </row>
    <row r="889" spans="1:12" s="37" customFormat="1" ht="13.5" x14ac:dyDescent="0.25">
      <c r="A889" s="30"/>
      <c r="B889" s="30"/>
      <c r="C889" s="28"/>
      <c r="D889" s="36"/>
      <c r="E889" s="30"/>
      <c r="F889" s="30"/>
      <c r="G889" s="30"/>
      <c r="H889" s="30"/>
      <c r="I889" s="30"/>
      <c r="K889" s="39"/>
      <c r="L889" s="38"/>
    </row>
    <row r="890" spans="1:12" s="37" customFormat="1" ht="13.5" x14ac:dyDescent="0.25">
      <c r="A890" s="30"/>
      <c r="B890" s="30"/>
      <c r="C890" s="28"/>
      <c r="D890" s="36"/>
      <c r="E890" s="30"/>
      <c r="F890" s="30"/>
      <c r="G890" s="30"/>
      <c r="H890" s="30"/>
      <c r="I890" s="30"/>
      <c r="K890" s="39"/>
      <c r="L890" s="38"/>
    </row>
    <row r="891" spans="1:12" s="37" customFormat="1" ht="13.5" x14ac:dyDescent="0.25">
      <c r="A891" s="30"/>
      <c r="B891" s="30"/>
      <c r="C891" s="28"/>
      <c r="D891" s="36"/>
      <c r="E891" s="30"/>
      <c r="F891" s="30"/>
      <c r="G891" s="30"/>
      <c r="H891" s="30"/>
      <c r="I891" s="30"/>
      <c r="K891" s="39"/>
      <c r="L891" s="38"/>
    </row>
    <row r="892" spans="1:12" s="37" customFormat="1" ht="13.5" x14ac:dyDescent="0.25">
      <c r="A892" s="30"/>
      <c r="B892" s="30"/>
      <c r="C892" s="28"/>
      <c r="D892" s="36"/>
      <c r="E892" s="30"/>
      <c r="F892" s="30"/>
      <c r="G892" s="30"/>
      <c r="H892" s="30"/>
      <c r="I892" s="30"/>
      <c r="K892" s="39"/>
      <c r="L892" s="38"/>
    </row>
    <row r="893" spans="1:12" s="37" customFormat="1" ht="13.5" x14ac:dyDescent="0.25">
      <c r="A893" s="30"/>
      <c r="B893" s="30"/>
      <c r="C893" s="28"/>
      <c r="D893" s="36"/>
      <c r="E893" s="30"/>
      <c r="F893" s="30"/>
      <c r="G893" s="30"/>
      <c r="H893" s="30"/>
      <c r="I893" s="30"/>
      <c r="K893" s="39"/>
      <c r="L893" s="38"/>
    </row>
    <row r="894" spans="1:12" s="37" customFormat="1" ht="13.5" x14ac:dyDescent="0.25">
      <c r="A894" s="30"/>
      <c r="B894" s="30"/>
      <c r="C894" s="28"/>
      <c r="D894" s="36"/>
      <c r="E894" s="30"/>
      <c r="F894" s="30"/>
      <c r="G894" s="30"/>
      <c r="H894" s="30"/>
      <c r="I894" s="30"/>
      <c r="K894" s="39"/>
      <c r="L894" s="38"/>
    </row>
    <row r="895" spans="1:12" s="37" customFormat="1" ht="13.5" x14ac:dyDescent="0.25">
      <c r="A895" s="30"/>
      <c r="B895" s="30"/>
      <c r="C895" s="28"/>
      <c r="D895" s="36"/>
      <c r="E895" s="30"/>
      <c r="F895" s="30"/>
      <c r="G895" s="30"/>
      <c r="H895" s="30"/>
      <c r="I895" s="30"/>
      <c r="K895" s="39"/>
      <c r="L895" s="38"/>
    </row>
    <row r="896" spans="1:12" s="37" customFormat="1" ht="13.5" x14ac:dyDescent="0.25">
      <c r="A896" s="30"/>
      <c r="B896" s="30"/>
      <c r="C896" s="28"/>
      <c r="D896" s="36"/>
      <c r="E896" s="30"/>
      <c r="F896" s="30"/>
      <c r="G896" s="30"/>
      <c r="H896" s="30"/>
      <c r="I896" s="30"/>
      <c r="K896" s="39"/>
      <c r="L896" s="38"/>
    </row>
    <row r="897" spans="1:12" s="37" customFormat="1" ht="13.5" x14ac:dyDescent="0.25">
      <c r="A897" s="30"/>
      <c r="B897" s="30"/>
      <c r="C897" s="28"/>
      <c r="D897" s="36"/>
      <c r="E897" s="30"/>
      <c r="F897" s="30"/>
      <c r="G897" s="30"/>
      <c r="H897" s="30"/>
      <c r="I897" s="30"/>
      <c r="K897" s="39"/>
      <c r="L897" s="38"/>
    </row>
    <row r="898" spans="1:12" s="37" customFormat="1" ht="13.5" x14ac:dyDescent="0.25">
      <c r="A898" s="30"/>
      <c r="B898" s="30"/>
      <c r="C898" s="28"/>
      <c r="D898" s="36"/>
      <c r="E898" s="30"/>
      <c r="F898" s="30"/>
      <c r="G898" s="30"/>
      <c r="H898" s="30"/>
      <c r="I898" s="30"/>
      <c r="K898" s="39"/>
      <c r="L898" s="38"/>
    </row>
    <row r="899" spans="1:12" s="37" customFormat="1" ht="13.5" x14ac:dyDescent="0.25">
      <c r="A899" s="30"/>
      <c r="B899" s="30"/>
      <c r="C899" s="28"/>
      <c r="D899" s="36"/>
      <c r="E899" s="30"/>
      <c r="F899" s="30"/>
      <c r="G899" s="30"/>
      <c r="H899" s="30"/>
      <c r="I899" s="30"/>
      <c r="K899" s="39"/>
      <c r="L899" s="38"/>
    </row>
    <row r="900" spans="1:12" s="37" customFormat="1" ht="13.5" x14ac:dyDescent="0.25">
      <c r="A900" s="30"/>
      <c r="B900" s="30"/>
      <c r="C900" s="28"/>
      <c r="D900" s="36"/>
      <c r="E900" s="30"/>
      <c r="F900" s="30"/>
      <c r="G900" s="30"/>
      <c r="H900" s="30"/>
      <c r="I900" s="30"/>
      <c r="K900" s="39"/>
      <c r="L900" s="38"/>
    </row>
    <row r="901" spans="1:12" s="37" customFormat="1" ht="13.5" x14ac:dyDescent="0.25">
      <c r="A901" s="30"/>
      <c r="B901" s="30"/>
      <c r="C901" s="28"/>
      <c r="D901" s="36"/>
      <c r="E901" s="30"/>
      <c r="F901" s="30"/>
      <c r="G901" s="30"/>
      <c r="H901" s="30"/>
      <c r="I901" s="30"/>
      <c r="K901" s="39"/>
      <c r="L901" s="38"/>
    </row>
    <row r="902" spans="1:12" s="37" customFormat="1" ht="13.5" x14ac:dyDescent="0.25">
      <c r="A902" s="30"/>
      <c r="B902" s="30"/>
      <c r="C902" s="28"/>
      <c r="D902" s="36"/>
      <c r="E902" s="30"/>
      <c r="F902" s="30"/>
      <c r="G902" s="30"/>
      <c r="H902" s="30"/>
      <c r="I902" s="30"/>
      <c r="K902" s="39"/>
      <c r="L902" s="38"/>
    </row>
    <row r="903" spans="1:12" s="37" customFormat="1" ht="13.5" x14ac:dyDescent="0.25">
      <c r="A903" s="30"/>
      <c r="B903" s="30"/>
      <c r="C903" s="28"/>
      <c r="D903" s="36"/>
      <c r="E903" s="30"/>
      <c r="F903" s="30"/>
      <c r="G903" s="30"/>
      <c r="H903" s="30"/>
      <c r="I903" s="30"/>
      <c r="K903" s="39"/>
      <c r="L903" s="38"/>
    </row>
    <row r="904" spans="1:12" s="37" customFormat="1" ht="13.5" x14ac:dyDescent="0.25">
      <c r="A904" s="30"/>
      <c r="B904" s="30"/>
      <c r="C904" s="28"/>
      <c r="D904" s="36"/>
      <c r="E904" s="30"/>
      <c r="F904" s="30"/>
      <c r="G904" s="30"/>
      <c r="H904" s="30"/>
      <c r="I904" s="30"/>
      <c r="K904" s="39"/>
      <c r="L904" s="38"/>
    </row>
    <row r="905" spans="1:12" s="37" customFormat="1" ht="13.5" x14ac:dyDescent="0.25">
      <c r="A905" s="30"/>
      <c r="B905" s="30"/>
      <c r="C905" s="28"/>
      <c r="D905" s="36"/>
      <c r="E905" s="30"/>
      <c r="F905" s="30"/>
      <c r="G905" s="30"/>
      <c r="H905" s="30"/>
      <c r="I905" s="30"/>
      <c r="K905" s="39"/>
      <c r="L905" s="38"/>
    </row>
    <row r="906" spans="1:12" s="37" customFormat="1" ht="13.5" x14ac:dyDescent="0.25">
      <c r="A906" s="30"/>
      <c r="B906" s="30"/>
      <c r="C906" s="28"/>
      <c r="D906" s="36"/>
      <c r="E906" s="30"/>
      <c r="F906" s="30"/>
      <c r="G906" s="30"/>
      <c r="H906" s="30"/>
      <c r="I906" s="30"/>
      <c r="K906" s="39"/>
      <c r="L906" s="38"/>
    </row>
    <row r="907" spans="1:12" s="37" customFormat="1" ht="13.5" x14ac:dyDescent="0.25">
      <c r="A907" s="30"/>
      <c r="B907" s="30"/>
      <c r="C907" s="28"/>
      <c r="D907" s="36"/>
      <c r="E907" s="30"/>
      <c r="F907" s="30"/>
      <c r="G907" s="30"/>
      <c r="H907" s="30"/>
      <c r="I907" s="30"/>
      <c r="K907" s="39"/>
      <c r="L907" s="38"/>
    </row>
    <row r="908" spans="1:12" s="37" customFormat="1" ht="13.5" x14ac:dyDescent="0.25">
      <c r="A908" s="30"/>
      <c r="B908" s="30"/>
      <c r="C908" s="28"/>
      <c r="D908" s="36"/>
      <c r="E908" s="30"/>
      <c r="F908" s="30"/>
      <c r="G908" s="30"/>
      <c r="H908" s="30"/>
      <c r="I908" s="30"/>
      <c r="K908" s="39"/>
      <c r="L908" s="38"/>
    </row>
    <row r="909" spans="1:12" s="37" customFormat="1" ht="13.5" x14ac:dyDescent="0.25">
      <c r="A909" s="30"/>
      <c r="B909" s="30"/>
      <c r="C909" s="28"/>
      <c r="D909" s="36"/>
      <c r="E909" s="30"/>
      <c r="F909" s="30"/>
      <c r="G909" s="30"/>
      <c r="H909" s="30"/>
      <c r="I909" s="30"/>
      <c r="K909" s="39"/>
      <c r="L909" s="38"/>
    </row>
    <row r="910" spans="1:12" s="37" customFormat="1" ht="13.5" x14ac:dyDescent="0.25">
      <c r="A910" s="30"/>
      <c r="B910" s="30"/>
      <c r="C910" s="28"/>
      <c r="D910" s="36"/>
      <c r="E910" s="30"/>
      <c r="F910" s="30"/>
      <c r="G910" s="30"/>
      <c r="H910" s="30"/>
      <c r="I910" s="30"/>
      <c r="K910" s="39"/>
      <c r="L910" s="38"/>
    </row>
    <row r="911" spans="1:12" s="37" customFormat="1" ht="13.5" x14ac:dyDescent="0.25">
      <c r="A911" s="30"/>
      <c r="B911" s="30"/>
      <c r="C911" s="28"/>
      <c r="D911" s="36"/>
      <c r="E911" s="30"/>
      <c r="F911" s="30"/>
      <c r="G911" s="30"/>
      <c r="H911" s="30"/>
      <c r="I911" s="30"/>
      <c r="K911" s="39"/>
      <c r="L911" s="38"/>
    </row>
    <row r="912" spans="1:12" s="37" customFormat="1" ht="13.5" x14ac:dyDescent="0.25">
      <c r="A912" s="30"/>
      <c r="B912" s="30"/>
      <c r="C912" s="28"/>
      <c r="D912" s="36"/>
      <c r="E912" s="30"/>
      <c r="F912" s="30"/>
      <c r="G912" s="30"/>
      <c r="H912" s="30"/>
      <c r="I912" s="30"/>
      <c r="K912" s="39"/>
      <c r="L912" s="38"/>
    </row>
    <row r="913" spans="1:12" s="37" customFormat="1" ht="13.5" x14ac:dyDescent="0.25">
      <c r="A913" s="30"/>
      <c r="B913" s="30"/>
      <c r="C913" s="28"/>
      <c r="D913" s="36"/>
      <c r="E913" s="30"/>
      <c r="F913" s="30"/>
      <c r="G913" s="30"/>
      <c r="H913" s="30"/>
      <c r="I913" s="30"/>
      <c r="K913" s="39"/>
      <c r="L913" s="38"/>
    </row>
    <row r="914" spans="1:12" s="37" customFormat="1" ht="13.5" x14ac:dyDescent="0.25">
      <c r="A914" s="30"/>
      <c r="B914" s="30"/>
      <c r="C914" s="28"/>
      <c r="D914" s="36"/>
      <c r="E914" s="30"/>
      <c r="F914" s="30"/>
      <c r="G914" s="30"/>
      <c r="H914" s="30"/>
      <c r="I914" s="30"/>
      <c r="K914" s="39"/>
      <c r="L914" s="38"/>
    </row>
    <row r="915" spans="1:12" s="37" customFormat="1" ht="13.5" x14ac:dyDescent="0.25">
      <c r="A915" s="30"/>
      <c r="B915" s="30"/>
      <c r="C915" s="28"/>
      <c r="D915" s="36"/>
      <c r="E915" s="30"/>
      <c r="F915" s="30"/>
      <c r="G915" s="30"/>
      <c r="H915" s="30"/>
      <c r="I915" s="30"/>
      <c r="K915" s="39"/>
      <c r="L915" s="38"/>
    </row>
    <row r="916" spans="1:12" s="37" customFormat="1" ht="13.5" x14ac:dyDescent="0.25">
      <c r="A916" s="30"/>
      <c r="B916" s="30"/>
      <c r="C916" s="28"/>
      <c r="D916" s="36"/>
      <c r="E916" s="30"/>
      <c r="F916" s="30"/>
      <c r="G916" s="30"/>
      <c r="H916" s="30"/>
      <c r="I916" s="30"/>
      <c r="K916" s="39"/>
      <c r="L916" s="38"/>
    </row>
    <row r="917" spans="1:12" s="37" customFormat="1" ht="13.5" x14ac:dyDescent="0.25">
      <c r="A917" s="30"/>
      <c r="B917" s="30"/>
      <c r="C917" s="28"/>
      <c r="D917" s="36"/>
      <c r="E917" s="30"/>
      <c r="F917" s="30"/>
      <c r="G917" s="30"/>
      <c r="H917" s="30"/>
      <c r="I917" s="30"/>
      <c r="K917" s="39"/>
      <c r="L917" s="38"/>
    </row>
    <row r="918" spans="1:12" s="37" customFormat="1" ht="13.5" x14ac:dyDescent="0.25">
      <c r="A918" s="30"/>
      <c r="B918" s="30"/>
      <c r="C918" s="28"/>
      <c r="D918" s="36"/>
      <c r="E918" s="30"/>
      <c r="F918" s="30"/>
      <c r="G918" s="30"/>
      <c r="H918" s="30"/>
      <c r="I918" s="30"/>
      <c r="K918" s="39"/>
      <c r="L918" s="38"/>
    </row>
    <row r="919" spans="1:12" s="37" customFormat="1" ht="13.5" x14ac:dyDescent="0.25">
      <c r="A919" s="30"/>
      <c r="B919" s="30"/>
      <c r="C919" s="28"/>
      <c r="D919" s="36"/>
      <c r="E919" s="30"/>
      <c r="F919" s="30"/>
      <c r="G919" s="30"/>
      <c r="H919" s="30"/>
      <c r="I919" s="30"/>
      <c r="K919" s="39"/>
      <c r="L919" s="38"/>
    </row>
    <row r="920" spans="1:12" s="37" customFormat="1" ht="13.5" x14ac:dyDescent="0.25">
      <c r="A920" s="30"/>
      <c r="B920" s="30"/>
      <c r="C920" s="28"/>
      <c r="D920" s="36"/>
      <c r="E920" s="30"/>
      <c r="F920" s="30"/>
      <c r="G920" s="30"/>
      <c r="H920" s="30"/>
      <c r="I920" s="30"/>
      <c r="K920" s="39"/>
      <c r="L920" s="38"/>
    </row>
    <row r="921" spans="1:12" s="37" customFormat="1" ht="13.5" x14ac:dyDescent="0.25">
      <c r="A921" s="30"/>
      <c r="B921" s="30"/>
      <c r="C921" s="28"/>
      <c r="D921" s="36"/>
      <c r="E921" s="30"/>
      <c r="F921" s="30"/>
      <c r="G921" s="30"/>
      <c r="H921" s="30"/>
      <c r="I921" s="30"/>
      <c r="K921" s="39"/>
      <c r="L921" s="38"/>
    </row>
    <row r="922" spans="1:12" s="37" customFormat="1" ht="13.5" x14ac:dyDescent="0.25">
      <c r="A922" s="30"/>
      <c r="B922" s="30"/>
      <c r="C922" s="28"/>
      <c r="D922" s="36"/>
      <c r="E922" s="30"/>
      <c r="F922" s="30"/>
      <c r="G922" s="30"/>
      <c r="H922" s="30"/>
      <c r="I922" s="30"/>
      <c r="K922" s="39"/>
      <c r="L922" s="38"/>
    </row>
    <row r="923" spans="1:12" s="37" customFormat="1" ht="13.5" x14ac:dyDescent="0.25">
      <c r="A923" s="30"/>
      <c r="B923" s="30"/>
      <c r="C923" s="28"/>
      <c r="D923" s="36"/>
      <c r="E923" s="30"/>
      <c r="F923" s="30"/>
      <c r="G923" s="30"/>
      <c r="H923" s="30"/>
      <c r="I923" s="30"/>
      <c r="K923" s="39"/>
      <c r="L923" s="38"/>
    </row>
    <row r="924" spans="1:12" s="37" customFormat="1" ht="13.5" x14ac:dyDescent="0.25">
      <c r="A924" s="30"/>
      <c r="B924" s="30"/>
      <c r="C924" s="28"/>
      <c r="D924" s="36"/>
      <c r="E924" s="30"/>
      <c r="F924" s="30"/>
      <c r="G924" s="30"/>
      <c r="H924" s="30"/>
      <c r="I924" s="30"/>
      <c r="K924" s="39"/>
      <c r="L924" s="38"/>
    </row>
    <row r="925" spans="1:12" s="37" customFormat="1" ht="13.5" x14ac:dyDescent="0.25">
      <c r="A925" s="30"/>
      <c r="B925" s="30"/>
      <c r="C925" s="28"/>
      <c r="D925" s="36"/>
      <c r="E925" s="30"/>
      <c r="F925" s="30"/>
      <c r="G925" s="30"/>
      <c r="H925" s="30"/>
      <c r="I925" s="30"/>
      <c r="K925" s="39"/>
      <c r="L925" s="38"/>
    </row>
    <row r="926" spans="1:12" s="37" customFormat="1" ht="13.5" x14ac:dyDescent="0.25">
      <c r="A926" s="30"/>
      <c r="B926" s="30"/>
      <c r="C926" s="28"/>
      <c r="D926" s="36"/>
      <c r="E926" s="30"/>
      <c r="F926" s="30"/>
      <c r="G926" s="30"/>
      <c r="H926" s="30"/>
      <c r="I926" s="30"/>
      <c r="K926" s="39"/>
      <c r="L926" s="38"/>
    </row>
    <row r="927" spans="1:12" s="37" customFormat="1" ht="13.5" x14ac:dyDescent="0.25">
      <c r="A927" s="30"/>
      <c r="B927" s="30"/>
      <c r="C927" s="28"/>
      <c r="D927" s="36"/>
      <c r="E927" s="30"/>
      <c r="F927" s="30"/>
      <c r="G927" s="30"/>
      <c r="H927" s="30"/>
      <c r="I927" s="30"/>
      <c r="K927" s="39"/>
      <c r="L927" s="38"/>
    </row>
    <row r="928" spans="1:12" s="37" customFormat="1" ht="13.5" x14ac:dyDescent="0.25">
      <c r="A928" s="30"/>
      <c r="B928" s="30"/>
      <c r="C928" s="28"/>
      <c r="D928" s="36"/>
      <c r="E928" s="30"/>
      <c r="F928" s="30"/>
      <c r="G928" s="30"/>
      <c r="H928" s="30"/>
      <c r="I928" s="30"/>
      <c r="K928" s="39"/>
      <c r="L928" s="38"/>
    </row>
    <row r="929" spans="1:12" s="37" customFormat="1" ht="13.5" x14ac:dyDescent="0.25">
      <c r="A929" s="30"/>
      <c r="B929" s="30"/>
      <c r="C929" s="28"/>
      <c r="D929" s="36"/>
      <c r="E929" s="30"/>
      <c r="F929" s="30"/>
      <c r="G929" s="30"/>
      <c r="H929" s="30"/>
      <c r="I929" s="30"/>
      <c r="K929" s="39"/>
      <c r="L929" s="38"/>
    </row>
    <row r="930" spans="1:12" s="37" customFormat="1" ht="13.5" x14ac:dyDescent="0.25">
      <c r="A930" s="30"/>
      <c r="B930" s="30"/>
      <c r="C930" s="28"/>
      <c r="D930" s="36"/>
      <c r="E930" s="30"/>
      <c r="F930" s="30"/>
      <c r="G930" s="30"/>
      <c r="H930" s="30"/>
      <c r="I930" s="30"/>
      <c r="K930" s="39"/>
      <c r="L930" s="38"/>
    </row>
    <row r="931" spans="1:12" s="37" customFormat="1" ht="13.5" x14ac:dyDescent="0.25">
      <c r="A931" s="30"/>
      <c r="B931" s="30"/>
      <c r="C931" s="28"/>
      <c r="D931" s="36"/>
      <c r="E931" s="30"/>
      <c r="F931" s="30"/>
      <c r="G931" s="30"/>
      <c r="H931" s="30"/>
      <c r="I931" s="30"/>
      <c r="K931" s="39"/>
      <c r="L931" s="38"/>
    </row>
    <row r="932" spans="1:12" s="37" customFormat="1" ht="13.5" x14ac:dyDescent="0.25">
      <c r="A932" s="30"/>
      <c r="B932" s="30"/>
      <c r="C932" s="28"/>
      <c r="D932" s="36"/>
      <c r="E932" s="30"/>
      <c r="F932" s="30"/>
      <c r="G932" s="30"/>
      <c r="H932" s="30"/>
      <c r="I932" s="30"/>
      <c r="K932" s="39"/>
      <c r="L932" s="38"/>
    </row>
    <row r="933" spans="1:12" s="37" customFormat="1" ht="13.5" x14ac:dyDescent="0.25">
      <c r="A933" s="30"/>
      <c r="B933" s="30"/>
      <c r="C933" s="28"/>
      <c r="D933" s="36"/>
      <c r="E933" s="30"/>
      <c r="F933" s="30"/>
      <c r="G933" s="30"/>
      <c r="H933" s="30"/>
      <c r="I933" s="30"/>
      <c r="K933" s="39"/>
      <c r="L933" s="38"/>
    </row>
    <row r="934" spans="1:12" s="37" customFormat="1" ht="13.5" x14ac:dyDescent="0.25">
      <c r="A934" s="30"/>
      <c r="B934" s="30"/>
      <c r="C934" s="28"/>
      <c r="D934" s="36"/>
      <c r="E934" s="30"/>
      <c r="F934" s="30"/>
      <c r="G934" s="30"/>
      <c r="H934" s="30"/>
      <c r="I934" s="30"/>
      <c r="K934" s="39"/>
      <c r="L934" s="38"/>
    </row>
    <row r="935" spans="1:12" s="37" customFormat="1" ht="13.5" x14ac:dyDescent="0.25">
      <c r="A935" s="30"/>
      <c r="B935" s="30"/>
      <c r="C935" s="28"/>
      <c r="D935" s="36"/>
      <c r="E935" s="30"/>
      <c r="F935" s="30"/>
      <c r="G935" s="30"/>
      <c r="H935" s="30"/>
      <c r="I935" s="30"/>
      <c r="K935" s="39"/>
      <c r="L935" s="38"/>
    </row>
    <row r="936" spans="1:12" s="37" customFormat="1" ht="13.5" x14ac:dyDescent="0.25">
      <c r="A936" s="30"/>
      <c r="B936" s="30"/>
      <c r="C936" s="28"/>
      <c r="D936" s="36"/>
      <c r="E936" s="30"/>
      <c r="F936" s="30"/>
      <c r="G936" s="30"/>
      <c r="H936" s="30"/>
      <c r="I936" s="30"/>
      <c r="K936" s="39"/>
      <c r="L936" s="38"/>
    </row>
    <row r="937" spans="1:12" s="37" customFormat="1" ht="13.5" x14ac:dyDescent="0.25">
      <c r="A937" s="30"/>
      <c r="B937" s="30"/>
      <c r="C937" s="28"/>
      <c r="D937" s="36"/>
      <c r="E937" s="30"/>
      <c r="F937" s="30"/>
      <c r="G937" s="30"/>
      <c r="H937" s="30"/>
      <c r="I937" s="30"/>
      <c r="K937" s="39"/>
      <c r="L937" s="38"/>
    </row>
    <row r="938" spans="1:12" s="37" customFormat="1" ht="13.5" x14ac:dyDescent="0.25">
      <c r="A938" s="30"/>
      <c r="B938" s="30"/>
      <c r="C938" s="28"/>
      <c r="D938" s="36"/>
      <c r="E938" s="30"/>
      <c r="F938" s="30"/>
      <c r="G938" s="30"/>
      <c r="H938" s="30"/>
      <c r="I938" s="30"/>
      <c r="K938" s="39"/>
      <c r="L938" s="38"/>
    </row>
    <row r="939" spans="1:12" s="37" customFormat="1" ht="13.5" x14ac:dyDescent="0.25">
      <c r="A939" s="30"/>
      <c r="B939" s="30"/>
      <c r="C939" s="28"/>
      <c r="D939" s="36"/>
      <c r="E939" s="30"/>
      <c r="F939" s="30"/>
      <c r="G939" s="30"/>
      <c r="H939" s="30"/>
      <c r="I939" s="30"/>
      <c r="K939" s="39"/>
      <c r="L939" s="38"/>
    </row>
    <row r="940" spans="1:12" s="37" customFormat="1" ht="13.5" x14ac:dyDescent="0.25">
      <c r="A940" s="30"/>
      <c r="B940" s="30"/>
      <c r="C940" s="28"/>
      <c r="D940" s="36"/>
      <c r="E940" s="30"/>
      <c r="F940" s="30"/>
      <c r="G940" s="30"/>
      <c r="H940" s="30"/>
      <c r="I940" s="30"/>
      <c r="K940" s="39"/>
      <c r="L940" s="38"/>
    </row>
    <row r="941" spans="1:12" s="37" customFormat="1" ht="13.5" x14ac:dyDescent="0.25">
      <c r="A941" s="30"/>
      <c r="B941" s="30"/>
      <c r="C941" s="28"/>
      <c r="D941" s="36"/>
      <c r="E941" s="30"/>
      <c r="F941" s="30"/>
      <c r="G941" s="30"/>
      <c r="H941" s="30"/>
      <c r="I941" s="30"/>
      <c r="K941" s="39"/>
      <c r="L941" s="38"/>
    </row>
    <row r="942" spans="1:12" s="37" customFormat="1" ht="13.5" x14ac:dyDescent="0.25">
      <c r="A942" s="30"/>
      <c r="B942" s="30"/>
      <c r="C942" s="28"/>
      <c r="D942" s="36"/>
      <c r="E942" s="30"/>
      <c r="F942" s="30"/>
      <c r="G942" s="30"/>
      <c r="H942" s="30"/>
      <c r="I942" s="30"/>
      <c r="K942" s="39"/>
      <c r="L942" s="38"/>
    </row>
    <row r="943" spans="1:12" s="37" customFormat="1" ht="13.5" x14ac:dyDescent="0.25">
      <c r="A943" s="30"/>
      <c r="B943" s="30"/>
      <c r="C943" s="28"/>
      <c r="D943" s="36"/>
      <c r="E943" s="30"/>
      <c r="F943" s="30"/>
      <c r="G943" s="30"/>
      <c r="H943" s="30"/>
      <c r="I943" s="30"/>
      <c r="K943" s="39"/>
      <c r="L943" s="38"/>
    </row>
    <row r="944" spans="1:12" s="37" customFormat="1" ht="13.5" x14ac:dyDescent="0.25">
      <c r="A944" s="30"/>
      <c r="B944" s="30"/>
      <c r="C944" s="28"/>
      <c r="D944" s="36"/>
      <c r="E944" s="30"/>
      <c r="F944" s="30"/>
      <c r="G944" s="30"/>
      <c r="H944" s="30"/>
      <c r="I944" s="30"/>
      <c r="K944" s="39"/>
      <c r="L944" s="38"/>
    </row>
    <row r="945" spans="1:12" s="37" customFormat="1" ht="13.5" x14ac:dyDescent="0.25">
      <c r="A945" s="30"/>
      <c r="B945" s="30"/>
      <c r="C945" s="28"/>
      <c r="D945" s="36"/>
      <c r="E945" s="30"/>
      <c r="F945" s="30"/>
      <c r="G945" s="30"/>
      <c r="H945" s="30"/>
      <c r="I945" s="30"/>
      <c r="K945" s="39"/>
      <c r="L945" s="38"/>
    </row>
    <row r="946" spans="1:12" s="37" customFormat="1" ht="13.5" x14ac:dyDescent="0.25">
      <c r="A946" s="30"/>
      <c r="B946" s="30"/>
      <c r="C946" s="28"/>
      <c r="D946" s="36"/>
      <c r="E946" s="30"/>
      <c r="F946" s="30"/>
      <c r="G946" s="30"/>
      <c r="H946" s="30"/>
      <c r="I946" s="30"/>
      <c r="K946" s="39"/>
      <c r="L946" s="38"/>
    </row>
    <row r="947" spans="1:12" s="37" customFormat="1" ht="13.5" x14ac:dyDescent="0.25">
      <c r="A947" s="30"/>
      <c r="B947" s="30"/>
      <c r="C947" s="28"/>
      <c r="D947" s="36"/>
      <c r="E947" s="30"/>
      <c r="F947" s="30"/>
      <c r="G947" s="30"/>
      <c r="H947" s="30"/>
      <c r="I947" s="30"/>
      <c r="K947" s="39"/>
      <c r="L947" s="38"/>
    </row>
    <row r="948" spans="1:12" s="37" customFormat="1" ht="13.5" x14ac:dyDescent="0.25">
      <c r="A948" s="30"/>
      <c r="B948" s="30"/>
      <c r="C948" s="28"/>
      <c r="D948" s="36"/>
      <c r="E948" s="30"/>
      <c r="F948" s="30"/>
      <c r="G948" s="30"/>
      <c r="H948" s="30"/>
      <c r="I948" s="30"/>
      <c r="K948" s="39"/>
      <c r="L948" s="38"/>
    </row>
    <row r="949" spans="1:12" s="37" customFormat="1" ht="13.5" x14ac:dyDescent="0.25">
      <c r="A949" s="30"/>
      <c r="B949" s="30"/>
      <c r="C949" s="28"/>
      <c r="D949" s="36"/>
      <c r="E949" s="30"/>
      <c r="F949" s="30"/>
      <c r="G949" s="30"/>
      <c r="H949" s="30"/>
      <c r="I949" s="30"/>
      <c r="K949" s="39"/>
      <c r="L949" s="38"/>
    </row>
    <row r="950" spans="1:12" s="37" customFormat="1" ht="13.5" x14ac:dyDescent="0.25">
      <c r="A950" s="30"/>
      <c r="B950" s="30"/>
      <c r="C950" s="28"/>
      <c r="D950" s="36"/>
      <c r="E950" s="30"/>
      <c r="F950" s="30"/>
      <c r="G950" s="30"/>
      <c r="H950" s="30"/>
      <c r="I950" s="30"/>
      <c r="K950" s="39"/>
      <c r="L950" s="38"/>
    </row>
    <row r="951" spans="1:12" s="37" customFormat="1" ht="13.5" x14ac:dyDescent="0.25">
      <c r="A951" s="30"/>
      <c r="B951" s="30"/>
      <c r="C951" s="28"/>
      <c r="D951" s="36"/>
      <c r="E951" s="30"/>
      <c r="F951" s="30"/>
      <c r="G951" s="30"/>
      <c r="H951" s="30"/>
      <c r="I951" s="30"/>
      <c r="K951" s="39"/>
      <c r="L951" s="38"/>
    </row>
    <row r="952" spans="1:12" s="37" customFormat="1" ht="13.5" x14ac:dyDescent="0.25">
      <c r="A952" s="30"/>
      <c r="B952" s="30"/>
      <c r="C952" s="28"/>
      <c r="D952" s="36"/>
      <c r="E952" s="30"/>
      <c r="F952" s="30"/>
      <c r="G952" s="30"/>
      <c r="H952" s="30"/>
      <c r="I952" s="30"/>
      <c r="K952" s="39"/>
      <c r="L952" s="38"/>
    </row>
    <row r="953" spans="1:12" s="37" customFormat="1" ht="13.5" x14ac:dyDescent="0.25">
      <c r="A953" s="30"/>
      <c r="B953" s="30"/>
      <c r="C953" s="28"/>
      <c r="D953" s="36"/>
      <c r="E953" s="30"/>
      <c r="F953" s="30"/>
      <c r="G953" s="30"/>
      <c r="H953" s="30"/>
      <c r="I953" s="30"/>
      <c r="K953" s="39"/>
      <c r="L953" s="38"/>
    </row>
    <row r="954" spans="1:12" s="37" customFormat="1" ht="13.5" x14ac:dyDescent="0.25">
      <c r="A954" s="30"/>
      <c r="B954" s="30"/>
      <c r="C954" s="28"/>
      <c r="D954" s="36"/>
      <c r="E954" s="30"/>
      <c r="F954" s="30"/>
      <c r="G954" s="30"/>
      <c r="H954" s="30"/>
      <c r="I954" s="30"/>
      <c r="K954" s="39"/>
      <c r="L954" s="38"/>
    </row>
    <row r="955" spans="1:12" s="37" customFormat="1" ht="13.5" x14ac:dyDescent="0.25">
      <c r="A955" s="30"/>
      <c r="B955" s="30"/>
      <c r="C955" s="28"/>
      <c r="D955" s="36"/>
      <c r="E955" s="30"/>
      <c r="F955" s="30"/>
      <c r="G955" s="30"/>
      <c r="H955" s="30"/>
      <c r="I955" s="30"/>
      <c r="K955" s="39"/>
      <c r="L955" s="38"/>
    </row>
    <row r="956" spans="1:12" s="37" customFormat="1" ht="13.5" x14ac:dyDescent="0.25">
      <c r="A956" s="30"/>
      <c r="B956" s="30"/>
      <c r="C956" s="28"/>
      <c r="D956" s="36"/>
      <c r="E956" s="30"/>
      <c r="F956" s="30"/>
      <c r="G956" s="30"/>
      <c r="H956" s="30"/>
      <c r="I956" s="30"/>
      <c r="K956" s="39"/>
      <c r="L956" s="38"/>
    </row>
    <row r="957" spans="1:12" s="37" customFormat="1" ht="13.5" x14ac:dyDescent="0.25">
      <c r="A957" s="30"/>
      <c r="B957" s="30"/>
      <c r="C957" s="28"/>
      <c r="D957" s="36"/>
      <c r="E957" s="30"/>
      <c r="F957" s="30"/>
      <c r="G957" s="30"/>
      <c r="H957" s="30"/>
      <c r="I957" s="30"/>
      <c r="K957" s="39"/>
      <c r="L957" s="38"/>
    </row>
    <row r="958" spans="1:12" s="37" customFormat="1" ht="13.5" x14ac:dyDescent="0.25">
      <c r="A958" s="30"/>
      <c r="B958" s="30"/>
      <c r="C958" s="28"/>
      <c r="D958" s="36"/>
      <c r="E958" s="30"/>
      <c r="F958" s="30"/>
      <c r="G958" s="30"/>
      <c r="H958" s="30"/>
      <c r="I958" s="30"/>
      <c r="K958" s="39"/>
      <c r="L958" s="38"/>
    </row>
    <row r="959" spans="1:12" s="37" customFormat="1" ht="13.5" x14ac:dyDescent="0.25">
      <c r="A959" s="30"/>
      <c r="B959" s="30"/>
      <c r="C959" s="28"/>
      <c r="D959" s="36"/>
      <c r="E959" s="30"/>
      <c r="F959" s="30"/>
      <c r="G959" s="30"/>
      <c r="H959" s="30"/>
      <c r="I959" s="30"/>
      <c r="K959" s="39"/>
      <c r="L959" s="38"/>
    </row>
    <row r="960" spans="1:12" s="37" customFormat="1" ht="13.5" x14ac:dyDescent="0.25">
      <c r="A960" s="30"/>
      <c r="B960" s="30"/>
      <c r="C960" s="28"/>
      <c r="D960" s="36"/>
      <c r="E960" s="30"/>
      <c r="F960" s="30"/>
      <c r="G960" s="30"/>
      <c r="H960" s="30"/>
      <c r="I960" s="30"/>
      <c r="K960" s="39"/>
      <c r="L960" s="38"/>
    </row>
    <row r="961" spans="1:12" s="37" customFormat="1" ht="13.5" x14ac:dyDescent="0.25">
      <c r="A961" s="30"/>
      <c r="B961" s="30"/>
      <c r="C961" s="28"/>
      <c r="D961" s="36"/>
      <c r="E961" s="30"/>
      <c r="F961" s="30"/>
      <c r="G961" s="30"/>
      <c r="H961" s="30"/>
      <c r="I961" s="30"/>
      <c r="K961" s="39"/>
      <c r="L961" s="38"/>
    </row>
    <row r="962" spans="1:12" s="37" customFormat="1" ht="13.5" x14ac:dyDescent="0.25">
      <c r="A962" s="30"/>
      <c r="B962" s="30"/>
      <c r="C962" s="28"/>
      <c r="D962" s="36"/>
      <c r="E962" s="30"/>
      <c r="F962" s="30"/>
      <c r="G962" s="30"/>
      <c r="H962" s="30"/>
      <c r="I962" s="30"/>
      <c r="K962" s="39"/>
      <c r="L962" s="38"/>
    </row>
    <row r="963" spans="1:12" s="37" customFormat="1" ht="13.5" x14ac:dyDescent="0.25">
      <c r="A963" s="30"/>
      <c r="B963" s="30"/>
      <c r="C963" s="28"/>
      <c r="D963" s="36"/>
      <c r="E963" s="30"/>
      <c r="F963" s="30"/>
      <c r="G963" s="30"/>
      <c r="H963" s="30"/>
      <c r="I963" s="30"/>
      <c r="K963" s="39"/>
      <c r="L963" s="38"/>
    </row>
    <row r="964" spans="1:12" s="37" customFormat="1" ht="13.5" x14ac:dyDescent="0.25">
      <c r="A964" s="30"/>
      <c r="B964" s="30"/>
      <c r="C964" s="28"/>
      <c r="D964" s="36"/>
      <c r="E964" s="30"/>
      <c r="F964" s="30"/>
      <c r="G964" s="30"/>
      <c r="H964" s="30"/>
      <c r="I964" s="30"/>
      <c r="K964" s="39"/>
      <c r="L964" s="38"/>
    </row>
    <row r="965" spans="1:12" s="37" customFormat="1" ht="13.5" x14ac:dyDescent="0.25">
      <c r="A965" s="30"/>
      <c r="B965" s="30"/>
      <c r="C965" s="28"/>
      <c r="D965" s="36"/>
      <c r="E965" s="30"/>
      <c r="F965" s="30"/>
      <c r="G965" s="30"/>
      <c r="H965" s="30"/>
      <c r="I965" s="30"/>
      <c r="K965" s="39"/>
      <c r="L965" s="38"/>
    </row>
    <row r="966" spans="1:12" s="37" customFormat="1" ht="13.5" x14ac:dyDescent="0.25">
      <c r="A966" s="30"/>
      <c r="B966" s="30"/>
      <c r="C966" s="28"/>
      <c r="D966" s="36"/>
      <c r="E966" s="30"/>
      <c r="F966" s="30"/>
      <c r="G966" s="30"/>
      <c r="H966" s="30"/>
      <c r="I966" s="30"/>
      <c r="K966" s="39"/>
      <c r="L966" s="38"/>
    </row>
    <row r="967" spans="1:12" s="37" customFormat="1" ht="13.5" x14ac:dyDescent="0.25">
      <c r="A967" s="30"/>
      <c r="B967" s="30"/>
      <c r="C967" s="28"/>
      <c r="D967" s="36"/>
      <c r="E967" s="30"/>
      <c r="F967" s="30"/>
      <c r="G967" s="30"/>
      <c r="H967" s="30"/>
      <c r="I967" s="30"/>
      <c r="K967" s="39"/>
      <c r="L967" s="38"/>
    </row>
    <row r="968" spans="1:12" s="37" customFormat="1" ht="13.5" x14ac:dyDescent="0.25">
      <c r="A968" s="30"/>
      <c r="B968" s="30"/>
      <c r="C968" s="28"/>
      <c r="D968" s="36"/>
      <c r="E968" s="30"/>
      <c r="F968" s="30"/>
      <c r="G968" s="30"/>
      <c r="H968" s="30"/>
      <c r="I968" s="30"/>
      <c r="K968" s="39"/>
      <c r="L968" s="38"/>
    </row>
    <row r="969" spans="1:12" s="37" customFormat="1" ht="13.5" x14ac:dyDescent="0.25">
      <c r="A969" s="30"/>
      <c r="B969" s="30"/>
      <c r="C969" s="28"/>
      <c r="D969" s="36"/>
      <c r="E969" s="30"/>
      <c r="F969" s="30"/>
      <c r="G969" s="30"/>
      <c r="H969" s="30"/>
      <c r="I969" s="30"/>
      <c r="K969" s="39"/>
      <c r="L969" s="38"/>
    </row>
    <row r="970" spans="1:12" s="37" customFormat="1" ht="13.5" x14ac:dyDescent="0.25">
      <c r="A970" s="30"/>
      <c r="B970" s="30"/>
      <c r="C970" s="28"/>
      <c r="D970" s="36"/>
      <c r="E970" s="30"/>
      <c r="F970" s="30"/>
      <c r="G970" s="30"/>
      <c r="H970" s="30"/>
      <c r="I970" s="30"/>
      <c r="K970" s="39"/>
      <c r="L970" s="38"/>
    </row>
    <row r="971" spans="1:12" s="37" customFormat="1" ht="13.5" x14ac:dyDescent="0.25">
      <c r="A971" s="30"/>
      <c r="B971" s="30"/>
      <c r="C971" s="28"/>
      <c r="D971" s="36"/>
      <c r="E971" s="30"/>
      <c r="F971" s="30"/>
      <c r="G971" s="30"/>
      <c r="H971" s="30"/>
      <c r="I971" s="30"/>
      <c r="K971" s="39"/>
      <c r="L971" s="38"/>
    </row>
    <row r="972" spans="1:12" s="37" customFormat="1" ht="13.5" x14ac:dyDescent="0.25">
      <c r="A972" s="30"/>
      <c r="B972" s="30"/>
      <c r="C972" s="28"/>
      <c r="D972" s="36"/>
      <c r="E972" s="30"/>
      <c r="F972" s="30"/>
      <c r="G972" s="30"/>
      <c r="H972" s="30"/>
      <c r="I972" s="30"/>
      <c r="K972" s="39"/>
      <c r="L972" s="38"/>
    </row>
    <row r="973" spans="1:12" s="37" customFormat="1" ht="13.5" x14ac:dyDescent="0.25">
      <c r="A973" s="30"/>
      <c r="B973" s="30"/>
      <c r="C973" s="28"/>
      <c r="D973" s="36"/>
      <c r="E973" s="30"/>
      <c r="F973" s="30"/>
      <c r="G973" s="30"/>
      <c r="H973" s="30"/>
      <c r="I973" s="30"/>
      <c r="K973" s="39"/>
      <c r="L973" s="38"/>
    </row>
    <row r="974" spans="1:12" s="37" customFormat="1" ht="13.5" x14ac:dyDescent="0.25">
      <c r="A974" s="30"/>
      <c r="B974" s="30"/>
      <c r="C974" s="28"/>
      <c r="D974" s="36"/>
      <c r="E974" s="30"/>
      <c r="F974" s="30"/>
      <c r="G974" s="30"/>
      <c r="H974" s="30"/>
      <c r="I974" s="30"/>
      <c r="K974" s="39"/>
      <c r="L974" s="38"/>
    </row>
    <row r="975" spans="1:12" s="37" customFormat="1" ht="13.5" x14ac:dyDescent="0.25">
      <c r="A975" s="30"/>
      <c r="B975" s="30"/>
      <c r="C975" s="28"/>
      <c r="D975" s="36"/>
      <c r="E975" s="30"/>
      <c r="F975" s="30"/>
      <c r="G975" s="30"/>
      <c r="H975" s="30"/>
      <c r="I975" s="30"/>
      <c r="K975" s="39"/>
      <c r="L975" s="38"/>
    </row>
    <row r="976" spans="1:12" s="37" customFormat="1" ht="13.5" x14ac:dyDescent="0.25">
      <c r="A976" s="30"/>
      <c r="B976" s="30"/>
      <c r="C976" s="28"/>
      <c r="D976" s="36"/>
      <c r="E976" s="30"/>
      <c r="F976" s="30"/>
      <c r="G976" s="30"/>
      <c r="H976" s="30"/>
      <c r="I976" s="30"/>
      <c r="K976" s="39"/>
      <c r="L976" s="38"/>
    </row>
    <row r="977" spans="1:12" s="37" customFormat="1" ht="13.5" x14ac:dyDescent="0.25">
      <c r="A977" s="30"/>
      <c r="B977" s="30"/>
      <c r="C977" s="28"/>
      <c r="D977" s="36"/>
      <c r="E977" s="30"/>
      <c r="F977" s="30"/>
      <c r="G977" s="30"/>
      <c r="H977" s="30"/>
      <c r="I977" s="30"/>
      <c r="K977" s="39"/>
      <c r="L977" s="38"/>
    </row>
    <row r="978" spans="1:12" s="37" customFormat="1" ht="13.5" x14ac:dyDescent="0.25">
      <c r="A978" s="30"/>
      <c r="B978" s="30"/>
      <c r="C978" s="28"/>
      <c r="D978" s="36"/>
      <c r="E978" s="30"/>
      <c r="F978" s="30"/>
      <c r="G978" s="30"/>
      <c r="H978" s="30"/>
      <c r="I978" s="30"/>
      <c r="K978" s="39"/>
      <c r="L978" s="38"/>
    </row>
    <row r="979" spans="1:12" s="37" customFormat="1" ht="13.5" x14ac:dyDescent="0.25">
      <c r="A979" s="30"/>
      <c r="B979" s="30"/>
      <c r="C979" s="28"/>
      <c r="D979" s="36"/>
      <c r="E979" s="30"/>
      <c r="F979" s="30"/>
      <c r="G979" s="30"/>
      <c r="H979" s="30"/>
      <c r="I979" s="30"/>
      <c r="K979" s="39"/>
      <c r="L979" s="38"/>
    </row>
    <row r="980" spans="1:12" s="37" customFormat="1" ht="13.5" x14ac:dyDescent="0.25">
      <c r="A980" s="30"/>
      <c r="B980" s="30"/>
      <c r="C980" s="28"/>
      <c r="D980" s="36"/>
      <c r="E980" s="30"/>
      <c r="F980" s="30"/>
      <c r="G980" s="30"/>
      <c r="H980" s="30"/>
      <c r="I980" s="30"/>
      <c r="K980" s="39"/>
      <c r="L980" s="38"/>
    </row>
    <row r="981" spans="1:12" s="37" customFormat="1" ht="13.5" x14ac:dyDescent="0.25">
      <c r="A981" s="30"/>
      <c r="B981" s="30"/>
      <c r="C981" s="28"/>
      <c r="D981" s="36"/>
      <c r="E981" s="30"/>
      <c r="F981" s="30"/>
      <c r="G981" s="30"/>
      <c r="H981" s="30"/>
      <c r="I981" s="30"/>
      <c r="K981" s="39"/>
      <c r="L981" s="38"/>
    </row>
    <row r="982" spans="1:12" s="37" customFormat="1" ht="13.5" x14ac:dyDescent="0.25">
      <c r="A982" s="30"/>
      <c r="B982" s="30"/>
      <c r="C982" s="28"/>
      <c r="D982" s="36"/>
      <c r="E982" s="30"/>
      <c r="F982" s="30"/>
      <c r="G982" s="30"/>
      <c r="H982" s="30"/>
      <c r="I982" s="30"/>
      <c r="K982" s="39"/>
      <c r="L982" s="38"/>
    </row>
    <row r="983" spans="1:12" s="37" customFormat="1" ht="13.5" x14ac:dyDescent="0.25">
      <c r="A983" s="30"/>
      <c r="B983" s="30"/>
      <c r="C983" s="28"/>
      <c r="D983" s="36"/>
      <c r="E983" s="30"/>
      <c r="F983" s="30"/>
      <c r="G983" s="30"/>
      <c r="H983" s="30"/>
      <c r="I983" s="30"/>
      <c r="K983" s="39"/>
      <c r="L983" s="38"/>
    </row>
    <row r="984" spans="1:12" s="37" customFormat="1" ht="13.5" x14ac:dyDescent="0.25">
      <c r="A984" s="30"/>
      <c r="B984" s="30"/>
      <c r="C984" s="28"/>
      <c r="D984" s="36"/>
      <c r="E984" s="30"/>
      <c r="F984" s="30"/>
      <c r="G984" s="30"/>
      <c r="H984" s="30"/>
      <c r="I984" s="30"/>
      <c r="K984" s="39"/>
      <c r="L984" s="38"/>
    </row>
    <row r="985" spans="1:12" s="37" customFormat="1" ht="13.5" x14ac:dyDescent="0.25">
      <c r="A985" s="30"/>
      <c r="B985" s="30"/>
      <c r="C985" s="28"/>
      <c r="D985" s="36"/>
      <c r="E985" s="30"/>
      <c r="F985" s="30"/>
      <c r="G985" s="30"/>
      <c r="H985" s="30"/>
      <c r="I985" s="30"/>
      <c r="K985" s="39"/>
      <c r="L985" s="38"/>
    </row>
    <row r="986" spans="1:12" s="37" customFormat="1" ht="13.5" x14ac:dyDescent="0.25">
      <c r="A986" s="30"/>
      <c r="B986" s="30"/>
      <c r="C986" s="28"/>
      <c r="D986" s="36"/>
      <c r="E986" s="30"/>
      <c r="F986" s="30"/>
      <c r="G986" s="30"/>
      <c r="H986" s="30"/>
      <c r="I986" s="30"/>
      <c r="K986" s="39"/>
      <c r="L986" s="38"/>
    </row>
    <row r="987" spans="1:12" s="37" customFormat="1" ht="13.5" x14ac:dyDescent="0.25">
      <c r="A987" s="30"/>
      <c r="B987" s="30"/>
      <c r="C987" s="28"/>
      <c r="D987" s="36"/>
      <c r="E987" s="30"/>
      <c r="F987" s="30"/>
      <c r="G987" s="30"/>
      <c r="H987" s="30"/>
      <c r="I987" s="30"/>
      <c r="K987" s="39"/>
      <c r="L987" s="38"/>
    </row>
    <row r="988" spans="1:12" s="37" customFormat="1" ht="13.5" x14ac:dyDescent="0.25">
      <c r="A988" s="30"/>
      <c r="B988" s="30"/>
      <c r="C988" s="28"/>
      <c r="D988" s="36"/>
      <c r="E988" s="30"/>
      <c r="F988" s="30"/>
      <c r="G988" s="30"/>
      <c r="H988" s="30"/>
      <c r="I988" s="30"/>
      <c r="K988" s="39"/>
      <c r="L988" s="38"/>
    </row>
    <row r="989" spans="1:12" s="37" customFormat="1" ht="13.5" x14ac:dyDescent="0.25">
      <c r="A989" s="30"/>
      <c r="B989" s="30"/>
      <c r="C989" s="28"/>
      <c r="D989" s="36"/>
      <c r="E989" s="30"/>
      <c r="F989" s="30"/>
      <c r="G989" s="30"/>
      <c r="H989" s="30"/>
      <c r="I989" s="30"/>
      <c r="K989" s="39"/>
      <c r="L989" s="38"/>
    </row>
    <row r="990" spans="1:12" s="37" customFormat="1" ht="13.5" x14ac:dyDescent="0.25">
      <c r="A990" s="30"/>
      <c r="B990" s="30"/>
      <c r="C990" s="28"/>
      <c r="D990" s="36"/>
      <c r="E990" s="30"/>
      <c r="F990" s="30"/>
      <c r="G990" s="30"/>
      <c r="H990" s="30"/>
      <c r="I990" s="30"/>
      <c r="K990" s="39"/>
      <c r="L990" s="38"/>
    </row>
    <row r="991" spans="1:12" s="37" customFormat="1" ht="13.5" x14ac:dyDescent="0.25">
      <c r="A991" s="30"/>
      <c r="B991" s="30"/>
      <c r="C991" s="28"/>
      <c r="D991" s="36"/>
      <c r="E991" s="30"/>
      <c r="F991" s="30"/>
      <c r="G991" s="30"/>
      <c r="H991" s="30"/>
      <c r="I991" s="30"/>
      <c r="K991" s="39"/>
      <c r="L991" s="38"/>
    </row>
    <row r="992" spans="1:12" s="37" customFormat="1" ht="13.5" x14ac:dyDescent="0.25">
      <c r="A992" s="30"/>
      <c r="B992" s="30"/>
      <c r="C992" s="28"/>
      <c r="D992" s="36"/>
      <c r="E992" s="30"/>
      <c r="F992" s="30"/>
      <c r="G992" s="30"/>
      <c r="H992" s="30"/>
      <c r="I992" s="30"/>
      <c r="K992" s="39"/>
      <c r="L992" s="38"/>
    </row>
    <row r="993" spans="1:12" s="37" customFormat="1" ht="13.5" x14ac:dyDescent="0.25">
      <c r="A993" s="30"/>
      <c r="B993" s="30"/>
      <c r="C993" s="28"/>
      <c r="D993" s="36"/>
      <c r="E993" s="30"/>
      <c r="F993" s="30"/>
      <c r="G993" s="30"/>
      <c r="H993" s="30"/>
      <c r="I993" s="30"/>
      <c r="K993" s="39"/>
      <c r="L993" s="38"/>
    </row>
    <row r="994" spans="1:12" s="37" customFormat="1" ht="13.5" x14ac:dyDescent="0.25">
      <c r="A994" s="30"/>
      <c r="B994" s="30"/>
      <c r="C994" s="28"/>
      <c r="D994" s="36"/>
      <c r="E994" s="30"/>
      <c r="F994" s="30"/>
      <c r="G994" s="30"/>
      <c r="H994" s="30"/>
      <c r="I994" s="30"/>
      <c r="K994" s="39"/>
      <c r="L994" s="38"/>
    </row>
    <row r="995" spans="1:12" s="37" customFormat="1" ht="13.5" x14ac:dyDescent="0.25">
      <c r="A995" s="30"/>
      <c r="B995" s="30"/>
      <c r="C995" s="28"/>
      <c r="D995" s="36"/>
      <c r="E995" s="30"/>
      <c r="F995" s="30"/>
      <c r="G995" s="30"/>
      <c r="H995" s="30"/>
      <c r="I995" s="30"/>
      <c r="K995" s="39"/>
      <c r="L995" s="38"/>
    </row>
    <row r="996" spans="1:12" s="37" customFormat="1" ht="13.5" x14ac:dyDescent="0.25">
      <c r="A996" s="30"/>
      <c r="B996" s="30"/>
      <c r="C996" s="28"/>
      <c r="D996" s="36"/>
      <c r="E996" s="30"/>
      <c r="F996" s="30"/>
      <c r="G996" s="30"/>
      <c r="H996" s="30"/>
      <c r="I996" s="30"/>
      <c r="K996" s="39"/>
      <c r="L996" s="38"/>
    </row>
    <row r="997" spans="1:12" s="37" customFormat="1" ht="13.5" x14ac:dyDescent="0.25">
      <c r="A997" s="30"/>
      <c r="B997" s="30"/>
      <c r="C997" s="28"/>
      <c r="D997" s="36"/>
      <c r="E997" s="30"/>
      <c r="F997" s="30"/>
      <c r="G997" s="30"/>
      <c r="H997" s="30"/>
      <c r="I997" s="30"/>
      <c r="K997" s="39"/>
      <c r="L997" s="38"/>
    </row>
    <row r="998" spans="1:12" s="37" customFormat="1" ht="13.5" x14ac:dyDescent="0.25">
      <c r="A998" s="30"/>
      <c r="B998" s="30"/>
      <c r="C998" s="28"/>
      <c r="D998" s="36"/>
      <c r="E998" s="30"/>
      <c r="F998" s="30"/>
      <c r="G998" s="30"/>
      <c r="H998" s="30"/>
      <c r="I998" s="30"/>
      <c r="K998" s="39"/>
      <c r="L998" s="38"/>
    </row>
    <row r="999" spans="1:12" s="37" customFormat="1" ht="13.5" x14ac:dyDescent="0.25">
      <c r="A999" s="30"/>
      <c r="B999" s="30"/>
      <c r="C999" s="28"/>
      <c r="D999" s="36"/>
      <c r="E999" s="30"/>
      <c r="F999" s="30"/>
      <c r="G999" s="30"/>
      <c r="H999" s="30"/>
      <c r="I999" s="30"/>
      <c r="K999" s="39"/>
      <c r="L999" s="38"/>
    </row>
    <row r="1000" spans="1:12" s="37" customFormat="1" ht="13.5" x14ac:dyDescent="0.25">
      <c r="A1000" s="30"/>
      <c r="B1000" s="30"/>
      <c r="C1000" s="28"/>
      <c r="D1000" s="36"/>
      <c r="E1000" s="30"/>
      <c r="F1000" s="30"/>
      <c r="G1000" s="30"/>
      <c r="H1000" s="30"/>
      <c r="I1000" s="30"/>
      <c r="K1000" s="39"/>
      <c r="L1000" s="38"/>
    </row>
    <row r="1001" spans="1:12" s="37" customFormat="1" ht="13.5" x14ac:dyDescent="0.25">
      <c r="A1001" s="30"/>
      <c r="B1001" s="30"/>
      <c r="C1001" s="28"/>
      <c r="D1001" s="36"/>
      <c r="E1001" s="30"/>
      <c r="F1001" s="30"/>
      <c r="G1001" s="30"/>
      <c r="H1001" s="30"/>
      <c r="I1001" s="30"/>
      <c r="K1001" s="39"/>
      <c r="L1001" s="38"/>
    </row>
    <row r="1002" spans="1:12" s="37" customFormat="1" ht="13.5" x14ac:dyDescent="0.25">
      <c r="A1002" s="30"/>
      <c r="B1002" s="30"/>
      <c r="C1002" s="28"/>
      <c r="D1002" s="36"/>
      <c r="E1002" s="30"/>
      <c r="F1002" s="30"/>
      <c r="G1002" s="30"/>
      <c r="H1002" s="30"/>
      <c r="I1002" s="30"/>
      <c r="K1002" s="39"/>
      <c r="L1002" s="38"/>
    </row>
    <row r="1003" spans="1:12" s="37" customFormat="1" ht="13.5" x14ac:dyDescent="0.25">
      <c r="A1003" s="30"/>
      <c r="B1003" s="30"/>
      <c r="C1003" s="28"/>
      <c r="D1003" s="36"/>
      <c r="E1003" s="30"/>
      <c r="F1003" s="30"/>
      <c r="G1003" s="30"/>
      <c r="H1003" s="30"/>
      <c r="I1003" s="30"/>
      <c r="K1003" s="39"/>
      <c r="L1003" s="38"/>
    </row>
    <row r="1004" spans="1:12" s="37" customFormat="1" ht="13.5" x14ac:dyDescent="0.25">
      <c r="A1004" s="30"/>
      <c r="B1004" s="30"/>
      <c r="C1004" s="28"/>
      <c r="D1004" s="36"/>
      <c r="E1004" s="30"/>
      <c r="F1004" s="30"/>
      <c r="G1004" s="30"/>
      <c r="H1004" s="30"/>
      <c r="I1004" s="30"/>
      <c r="K1004" s="39"/>
      <c r="L1004" s="38"/>
    </row>
    <row r="1005" spans="1:12" s="37" customFormat="1" ht="13.5" x14ac:dyDescent="0.25">
      <c r="A1005" s="30"/>
      <c r="B1005" s="30"/>
      <c r="C1005" s="28"/>
      <c r="D1005" s="36"/>
      <c r="E1005" s="30"/>
      <c r="F1005" s="30"/>
      <c r="G1005" s="30"/>
      <c r="H1005" s="30"/>
      <c r="I1005" s="30"/>
      <c r="K1005" s="39"/>
      <c r="L1005" s="38"/>
    </row>
    <row r="1006" spans="1:12" s="37" customFormat="1" ht="13.5" x14ac:dyDescent="0.25">
      <c r="A1006" s="30"/>
      <c r="B1006" s="30"/>
      <c r="C1006" s="28"/>
      <c r="D1006" s="36"/>
      <c r="E1006" s="30"/>
      <c r="F1006" s="30"/>
      <c r="G1006" s="30"/>
      <c r="H1006" s="30"/>
      <c r="I1006" s="30"/>
      <c r="K1006" s="39"/>
      <c r="L1006" s="38"/>
    </row>
    <row r="1007" spans="1:12" s="37" customFormat="1" ht="13.5" x14ac:dyDescent="0.25">
      <c r="A1007" s="30"/>
      <c r="B1007" s="30"/>
      <c r="C1007" s="28"/>
      <c r="D1007" s="36"/>
      <c r="E1007" s="30"/>
      <c r="F1007" s="30"/>
      <c r="G1007" s="30"/>
      <c r="H1007" s="30"/>
      <c r="I1007" s="30"/>
      <c r="K1007" s="39"/>
      <c r="L1007" s="38"/>
    </row>
    <row r="1008" spans="1:12" s="37" customFormat="1" ht="13.5" x14ac:dyDescent="0.25">
      <c r="A1008" s="30"/>
      <c r="B1008" s="30"/>
      <c r="C1008" s="28"/>
      <c r="D1008" s="36"/>
      <c r="E1008" s="30"/>
      <c r="F1008" s="30"/>
      <c r="G1008" s="30"/>
      <c r="H1008" s="30"/>
      <c r="I1008" s="30"/>
      <c r="K1008" s="39"/>
      <c r="L1008" s="38"/>
    </row>
    <row r="1009" spans="1:12" s="37" customFormat="1" ht="13.5" x14ac:dyDescent="0.25">
      <c r="A1009" s="30"/>
      <c r="B1009" s="30"/>
      <c r="C1009" s="28"/>
      <c r="D1009" s="36"/>
      <c r="E1009" s="30"/>
      <c r="F1009" s="30"/>
      <c r="G1009" s="30"/>
      <c r="H1009" s="30"/>
      <c r="I1009" s="30"/>
      <c r="K1009" s="39"/>
      <c r="L1009" s="38"/>
    </row>
    <row r="1010" spans="1:12" s="37" customFormat="1" ht="13.5" x14ac:dyDescent="0.25">
      <c r="A1010" s="30"/>
      <c r="B1010" s="30"/>
      <c r="C1010" s="28"/>
      <c r="D1010" s="36"/>
      <c r="E1010" s="30"/>
      <c r="F1010" s="30"/>
      <c r="G1010" s="30"/>
      <c r="H1010" s="30"/>
      <c r="I1010" s="30"/>
      <c r="K1010" s="39"/>
      <c r="L1010" s="38"/>
    </row>
    <row r="1011" spans="1:12" s="37" customFormat="1" ht="13.5" x14ac:dyDescent="0.25">
      <c r="A1011" s="30"/>
      <c r="B1011" s="30"/>
      <c r="C1011" s="28"/>
      <c r="D1011" s="36"/>
      <c r="E1011" s="30"/>
      <c r="F1011" s="30"/>
      <c r="G1011" s="30"/>
      <c r="H1011" s="30"/>
      <c r="I1011" s="30"/>
      <c r="K1011" s="39"/>
      <c r="L1011" s="38"/>
    </row>
    <row r="1012" spans="1:12" s="37" customFormat="1" ht="13.5" x14ac:dyDescent="0.25">
      <c r="A1012" s="30"/>
      <c r="B1012" s="30"/>
      <c r="C1012" s="28"/>
      <c r="D1012" s="36"/>
      <c r="E1012" s="30"/>
      <c r="F1012" s="30"/>
      <c r="G1012" s="30"/>
      <c r="H1012" s="30"/>
      <c r="I1012" s="30"/>
      <c r="K1012" s="39"/>
      <c r="L1012" s="38"/>
    </row>
    <row r="1013" spans="1:12" s="37" customFormat="1" ht="13.5" x14ac:dyDescent="0.25">
      <c r="A1013" s="30"/>
      <c r="B1013" s="30"/>
      <c r="C1013" s="28"/>
      <c r="D1013" s="36"/>
      <c r="E1013" s="30"/>
      <c r="F1013" s="30"/>
      <c r="G1013" s="30"/>
      <c r="H1013" s="30"/>
      <c r="I1013" s="30"/>
      <c r="K1013" s="39"/>
      <c r="L1013" s="38"/>
    </row>
    <row r="1014" spans="1:12" s="37" customFormat="1" ht="13.5" x14ac:dyDescent="0.25">
      <c r="A1014" s="30"/>
      <c r="B1014" s="30"/>
      <c r="C1014" s="28"/>
      <c r="D1014" s="36"/>
      <c r="E1014" s="30"/>
      <c r="F1014" s="30"/>
      <c r="G1014" s="30"/>
      <c r="H1014" s="30"/>
      <c r="I1014" s="30"/>
      <c r="K1014" s="39"/>
      <c r="L1014" s="38"/>
    </row>
    <row r="1015" spans="1:12" s="37" customFormat="1" ht="13.5" x14ac:dyDescent="0.25">
      <c r="A1015" s="30"/>
      <c r="B1015" s="30"/>
      <c r="C1015" s="28"/>
      <c r="D1015" s="36"/>
      <c r="E1015" s="30"/>
      <c r="F1015" s="30"/>
      <c r="G1015" s="30"/>
      <c r="H1015" s="30"/>
      <c r="I1015" s="30"/>
      <c r="K1015" s="39"/>
      <c r="L1015" s="38"/>
    </row>
    <row r="1016" spans="1:12" s="37" customFormat="1" ht="13.5" x14ac:dyDescent="0.25">
      <c r="A1016" s="30"/>
      <c r="B1016" s="30"/>
      <c r="C1016" s="28"/>
      <c r="D1016" s="36"/>
      <c r="E1016" s="30"/>
      <c r="F1016" s="30"/>
      <c r="G1016" s="30"/>
      <c r="H1016" s="30"/>
      <c r="I1016" s="30"/>
      <c r="K1016" s="39"/>
      <c r="L1016" s="38"/>
    </row>
    <row r="1017" spans="1:12" s="37" customFormat="1" ht="13.5" x14ac:dyDescent="0.25">
      <c r="A1017" s="30"/>
      <c r="B1017" s="30"/>
      <c r="C1017" s="28"/>
      <c r="D1017" s="36"/>
      <c r="E1017" s="30"/>
      <c r="F1017" s="30"/>
      <c r="G1017" s="30"/>
      <c r="H1017" s="30"/>
      <c r="I1017" s="30"/>
      <c r="K1017" s="39"/>
      <c r="L1017" s="38"/>
    </row>
    <row r="1018" spans="1:12" s="37" customFormat="1" ht="13.5" x14ac:dyDescent="0.25">
      <c r="A1018" s="30"/>
      <c r="B1018" s="30"/>
      <c r="C1018" s="28"/>
      <c r="D1018" s="36"/>
      <c r="E1018" s="30"/>
      <c r="F1018" s="30"/>
      <c r="G1018" s="30"/>
      <c r="H1018" s="30"/>
      <c r="I1018" s="30"/>
      <c r="K1018" s="39"/>
      <c r="L1018" s="38"/>
    </row>
    <row r="1019" spans="1:12" s="37" customFormat="1" ht="13.5" x14ac:dyDescent="0.25">
      <c r="A1019" s="30"/>
      <c r="B1019" s="30"/>
      <c r="C1019" s="28"/>
      <c r="D1019" s="36"/>
      <c r="E1019" s="30"/>
      <c r="F1019" s="30"/>
      <c r="G1019" s="30"/>
      <c r="H1019" s="30"/>
      <c r="I1019" s="30"/>
      <c r="K1019" s="39"/>
      <c r="L1019" s="38"/>
    </row>
    <row r="1020" spans="1:12" s="37" customFormat="1" ht="13.5" x14ac:dyDescent="0.25">
      <c r="A1020" s="30"/>
      <c r="B1020" s="30"/>
      <c r="C1020" s="28"/>
      <c r="D1020" s="36"/>
      <c r="E1020" s="30"/>
      <c r="F1020" s="30"/>
      <c r="G1020" s="30"/>
      <c r="H1020" s="30"/>
      <c r="I1020" s="30"/>
      <c r="K1020" s="39"/>
      <c r="L1020" s="38"/>
    </row>
    <row r="1021" spans="1:12" s="37" customFormat="1" ht="13.5" x14ac:dyDescent="0.25">
      <c r="A1021" s="30"/>
      <c r="B1021" s="30"/>
      <c r="C1021" s="28"/>
      <c r="D1021" s="36"/>
      <c r="E1021" s="30"/>
      <c r="F1021" s="30"/>
      <c r="G1021" s="30"/>
      <c r="H1021" s="30"/>
      <c r="I1021" s="30"/>
      <c r="K1021" s="39"/>
      <c r="L1021" s="38"/>
    </row>
    <row r="1022" spans="1:12" s="37" customFormat="1" ht="13.5" x14ac:dyDescent="0.25">
      <c r="A1022" s="30"/>
      <c r="B1022" s="30"/>
      <c r="C1022" s="28"/>
      <c r="D1022" s="36"/>
      <c r="E1022" s="30"/>
      <c r="F1022" s="30"/>
      <c r="G1022" s="30"/>
      <c r="H1022" s="30"/>
      <c r="I1022" s="30"/>
      <c r="K1022" s="39"/>
      <c r="L1022" s="38"/>
    </row>
    <row r="1023" spans="1:12" s="37" customFormat="1" ht="13.5" x14ac:dyDescent="0.25">
      <c r="A1023" s="30"/>
      <c r="B1023" s="30"/>
      <c r="C1023" s="28"/>
      <c r="D1023" s="36"/>
      <c r="E1023" s="30"/>
      <c r="F1023" s="30"/>
      <c r="G1023" s="30"/>
      <c r="H1023" s="30"/>
      <c r="I1023" s="30"/>
      <c r="K1023" s="39"/>
      <c r="L1023" s="38"/>
    </row>
    <row r="1024" spans="1:12" s="37" customFormat="1" ht="13.5" x14ac:dyDescent="0.25">
      <c r="A1024" s="30"/>
      <c r="B1024" s="30"/>
      <c r="C1024" s="28"/>
      <c r="D1024" s="36"/>
      <c r="E1024" s="30"/>
      <c r="F1024" s="30"/>
      <c r="G1024" s="30"/>
      <c r="H1024" s="30"/>
      <c r="I1024" s="30"/>
      <c r="K1024" s="39"/>
      <c r="L1024" s="38"/>
    </row>
    <row r="1025" spans="1:12" s="37" customFormat="1" ht="13.5" x14ac:dyDescent="0.25">
      <c r="A1025" s="30"/>
      <c r="B1025" s="30"/>
      <c r="C1025" s="28"/>
      <c r="D1025" s="36"/>
      <c r="E1025" s="30"/>
      <c r="F1025" s="30"/>
      <c r="G1025" s="30"/>
      <c r="H1025" s="30"/>
      <c r="I1025" s="30"/>
      <c r="K1025" s="39"/>
      <c r="L1025" s="38"/>
    </row>
    <row r="1026" spans="1:12" s="37" customFormat="1" ht="13.5" x14ac:dyDescent="0.25">
      <c r="A1026" s="30"/>
      <c r="B1026" s="30"/>
      <c r="C1026" s="28"/>
      <c r="D1026" s="36"/>
      <c r="E1026" s="30"/>
      <c r="F1026" s="30"/>
      <c r="G1026" s="30"/>
      <c r="H1026" s="30"/>
      <c r="I1026" s="30"/>
      <c r="K1026" s="39"/>
      <c r="L1026" s="38"/>
    </row>
    <row r="1027" spans="1:12" s="37" customFormat="1" ht="13.5" x14ac:dyDescent="0.25">
      <c r="A1027" s="30"/>
      <c r="B1027" s="30"/>
      <c r="C1027" s="28"/>
      <c r="D1027" s="36"/>
      <c r="E1027" s="30"/>
      <c r="F1027" s="30"/>
      <c r="G1027" s="30"/>
      <c r="H1027" s="30"/>
      <c r="I1027" s="30"/>
      <c r="K1027" s="39"/>
      <c r="L1027" s="38"/>
    </row>
    <row r="1028" spans="1:12" s="37" customFormat="1" ht="13.5" x14ac:dyDescent="0.25">
      <c r="A1028" s="30"/>
      <c r="B1028" s="30"/>
      <c r="C1028" s="28"/>
      <c r="D1028" s="36"/>
      <c r="E1028" s="30"/>
      <c r="F1028" s="30"/>
      <c r="G1028" s="30"/>
      <c r="H1028" s="30"/>
      <c r="I1028" s="30"/>
      <c r="K1028" s="39"/>
      <c r="L1028" s="38"/>
    </row>
    <row r="1029" spans="1:12" s="37" customFormat="1" ht="13.5" x14ac:dyDescent="0.25">
      <c r="A1029" s="30"/>
      <c r="B1029" s="30"/>
      <c r="C1029" s="28"/>
      <c r="D1029" s="36"/>
      <c r="E1029" s="30"/>
      <c r="F1029" s="30"/>
      <c r="G1029" s="30"/>
      <c r="H1029" s="30"/>
      <c r="I1029" s="30"/>
      <c r="K1029" s="39"/>
      <c r="L1029" s="38"/>
    </row>
    <row r="1030" spans="1:12" s="37" customFormat="1" ht="13.5" x14ac:dyDescent="0.25">
      <c r="A1030" s="30"/>
      <c r="B1030" s="30"/>
      <c r="C1030" s="28"/>
      <c r="D1030" s="36"/>
      <c r="E1030" s="30"/>
      <c r="F1030" s="30"/>
      <c r="G1030" s="30"/>
      <c r="H1030" s="30"/>
      <c r="I1030" s="30"/>
      <c r="K1030" s="39"/>
      <c r="L1030" s="38"/>
    </row>
    <row r="1031" spans="1:12" s="37" customFormat="1" ht="13.5" x14ac:dyDescent="0.25">
      <c r="A1031" s="30"/>
      <c r="B1031" s="30"/>
      <c r="C1031" s="28"/>
      <c r="D1031" s="36"/>
      <c r="E1031" s="30"/>
      <c r="F1031" s="30"/>
      <c r="G1031" s="30"/>
      <c r="H1031" s="30"/>
      <c r="I1031" s="30"/>
      <c r="K1031" s="39"/>
      <c r="L1031" s="38"/>
    </row>
    <row r="1032" spans="1:12" s="37" customFormat="1" ht="13.5" x14ac:dyDescent="0.25">
      <c r="A1032" s="30"/>
      <c r="B1032" s="30"/>
      <c r="C1032" s="28"/>
      <c r="D1032" s="36"/>
      <c r="E1032" s="30"/>
      <c r="F1032" s="30"/>
      <c r="G1032" s="30"/>
      <c r="H1032" s="30"/>
      <c r="I1032" s="30"/>
      <c r="K1032" s="39"/>
      <c r="L1032" s="38"/>
    </row>
    <row r="1033" spans="1:12" s="37" customFormat="1" ht="13.5" x14ac:dyDescent="0.25">
      <c r="A1033" s="30"/>
      <c r="B1033" s="30"/>
      <c r="C1033" s="28"/>
      <c r="D1033" s="36"/>
      <c r="E1033" s="30"/>
      <c r="F1033" s="30"/>
      <c r="G1033" s="30"/>
      <c r="H1033" s="30"/>
      <c r="I1033" s="30"/>
      <c r="K1033" s="39"/>
      <c r="L1033" s="38"/>
    </row>
    <row r="1034" spans="1:12" s="37" customFormat="1" ht="13.5" x14ac:dyDescent="0.25">
      <c r="A1034" s="30"/>
      <c r="B1034" s="30"/>
      <c r="C1034" s="28"/>
      <c r="D1034" s="36"/>
      <c r="E1034" s="30"/>
      <c r="F1034" s="30"/>
      <c r="G1034" s="30"/>
      <c r="H1034" s="30"/>
      <c r="I1034" s="30"/>
      <c r="K1034" s="39"/>
      <c r="L1034" s="38"/>
    </row>
    <row r="1035" spans="1:12" s="37" customFormat="1" ht="13.5" x14ac:dyDescent="0.25">
      <c r="A1035" s="30"/>
      <c r="B1035" s="30"/>
      <c r="C1035" s="28"/>
      <c r="D1035" s="36"/>
      <c r="E1035" s="30"/>
      <c r="F1035" s="30"/>
      <c r="G1035" s="30"/>
      <c r="H1035" s="30"/>
      <c r="I1035" s="30"/>
      <c r="K1035" s="39"/>
      <c r="L1035" s="38"/>
    </row>
    <row r="1036" spans="1:12" s="37" customFormat="1" ht="13.5" x14ac:dyDescent="0.25">
      <c r="A1036" s="30"/>
      <c r="B1036" s="30"/>
      <c r="C1036" s="28"/>
      <c r="D1036" s="36"/>
      <c r="E1036" s="30"/>
      <c r="F1036" s="30"/>
      <c r="G1036" s="30"/>
      <c r="H1036" s="30"/>
      <c r="I1036" s="30"/>
      <c r="K1036" s="39"/>
      <c r="L1036" s="38"/>
    </row>
    <row r="1037" spans="1:12" s="37" customFormat="1" ht="13.5" x14ac:dyDescent="0.25">
      <c r="A1037" s="30"/>
      <c r="B1037" s="30"/>
      <c r="C1037" s="28"/>
      <c r="D1037" s="36"/>
      <c r="E1037" s="30"/>
      <c r="F1037" s="30"/>
      <c r="G1037" s="30"/>
      <c r="H1037" s="30"/>
      <c r="I1037" s="30"/>
      <c r="K1037" s="39"/>
      <c r="L1037" s="38"/>
    </row>
    <row r="1038" spans="1:12" s="37" customFormat="1" ht="13.5" x14ac:dyDescent="0.25">
      <c r="A1038" s="30"/>
      <c r="B1038" s="30"/>
      <c r="C1038" s="28"/>
      <c r="D1038" s="36"/>
      <c r="E1038" s="30"/>
      <c r="F1038" s="30"/>
      <c r="G1038" s="30"/>
      <c r="H1038" s="30"/>
      <c r="I1038" s="30"/>
      <c r="K1038" s="39"/>
      <c r="L1038" s="38"/>
    </row>
    <row r="1039" spans="1:12" s="37" customFormat="1" ht="13.5" x14ac:dyDescent="0.25">
      <c r="A1039" s="30"/>
      <c r="B1039" s="30"/>
      <c r="C1039" s="28"/>
      <c r="D1039" s="36"/>
      <c r="E1039" s="30"/>
      <c r="F1039" s="30"/>
      <c r="G1039" s="30"/>
      <c r="H1039" s="30"/>
      <c r="I1039" s="30"/>
      <c r="K1039" s="39"/>
      <c r="L1039" s="38"/>
    </row>
    <row r="1040" spans="1:12" s="37" customFormat="1" ht="13.5" x14ac:dyDescent="0.25">
      <c r="A1040" s="30"/>
      <c r="B1040" s="30"/>
      <c r="C1040" s="28"/>
      <c r="D1040" s="36"/>
      <c r="E1040" s="30"/>
      <c r="F1040" s="30"/>
      <c r="G1040" s="30"/>
      <c r="H1040" s="30"/>
      <c r="I1040" s="30"/>
      <c r="K1040" s="39"/>
      <c r="L1040" s="38"/>
    </row>
    <row r="1041" spans="1:12" s="37" customFormat="1" ht="13.5" x14ac:dyDescent="0.25">
      <c r="A1041" s="30"/>
      <c r="B1041" s="30"/>
      <c r="C1041" s="28"/>
      <c r="D1041" s="36"/>
      <c r="E1041" s="30"/>
      <c r="F1041" s="30"/>
      <c r="G1041" s="30"/>
      <c r="H1041" s="30"/>
      <c r="I1041" s="30"/>
      <c r="K1041" s="39"/>
      <c r="L1041" s="38"/>
    </row>
    <row r="1042" spans="1:12" s="37" customFormat="1" ht="13.5" x14ac:dyDescent="0.25">
      <c r="A1042" s="30"/>
      <c r="B1042" s="30"/>
      <c r="C1042" s="28"/>
      <c r="D1042" s="36"/>
      <c r="E1042" s="30"/>
      <c r="F1042" s="30"/>
      <c r="G1042" s="30"/>
      <c r="H1042" s="30"/>
      <c r="I1042" s="30"/>
      <c r="K1042" s="39"/>
      <c r="L1042" s="38"/>
    </row>
    <row r="1043" spans="1:12" s="37" customFormat="1" ht="13.5" x14ac:dyDescent="0.25">
      <c r="A1043" s="30"/>
      <c r="B1043" s="30"/>
      <c r="C1043" s="28"/>
      <c r="D1043" s="36"/>
      <c r="E1043" s="30"/>
      <c r="F1043" s="30"/>
      <c r="G1043" s="30"/>
      <c r="H1043" s="30"/>
      <c r="I1043" s="30"/>
      <c r="K1043" s="39"/>
      <c r="L1043" s="38"/>
    </row>
    <row r="1044" spans="1:12" s="37" customFormat="1" ht="13.5" x14ac:dyDescent="0.25">
      <c r="A1044" s="30"/>
      <c r="B1044" s="30"/>
      <c r="C1044" s="28"/>
      <c r="D1044" s="36"/>
      <c r="E1044" s="30"/>
      <c r="F1044" s="30"/>
      <c r="G1044" s="30"/>
      <c r="H1044" s="30"/>
      <c r="I1044" s="30"/>
      <c r="K1044" s="39"/>
      <c r="L1044" s="38"/>
    </row>
    <row r="1045" spans="1:12" s="37" customFormat="1" ht="13.5" x14ac:dyDescent="0.25">
      <c r="A1045" s="30"/>
      <c r="B1045" s="30"/>
      <c r="C1045" s="28"/>
      <c r="D1045" s="36"/>
      <c r="E1045" s="30"/>
      <c r="F1045" s="30"/>
      <c r="G1045" s="30"/>
      <c r="H1045" s="30"/>
      <c r="I1045" s="30"/>
      <c r="K1045" s="39"/>
      <c r="L1045" s="38"/>
    </row>
    <row r="1046" spans="1:12" s="37" customFormat="1" ht="13.5" x14ac:dyDescent="0.25">
      <c r="A1046" s="30"/>
      <c r="B1046" s="30"/>
      <c r="C1046" s="28"/>
      <c r="D1046" s="36"/>
      <c r="E1046" s="30"/>
      <c r="F1046" s="30"/>
      <c r="G1046" s="30"/>
      <c r="H1046" s="30"/>
      <c r="I1046" s="30"/>
      <c r="K1046" s="39"/>
      <c r="L1046" s="38"/>
    </row>
    <row r="1047" spans="1:12" s="37" customFormat="1" ht="13.5" x14ac:dyDescent="0.25">
      <c r="A1047" s="30"/>
      <c r="B1047" s="30"/>
      <c r="C1047" s="28"/>
      <c r="D1047" s="36"/>
      <c r="E1047" s="30"/>
      <c r="F1047" s="30"/>
      <c r="G1047" s="30"/>
      <c r="H1047" s="30"/>
      <c r="I1047" s="30"/>
      <c r="K1047" s="39"/>
      <c r="L1047" s="38"/>
    </row>
    <row r="1048" spans="1:12" s="37" customFormat="1" ht="13.5" x14ac:dyDescent="0.25">
      <c r="A1048" s="30"/>
      <c r="B1048" s="30"/>
      <c r="C1048" s="28"/>
      <c r="D1048" s="36"/>
      <c r="E1048" s="30"/>
      <c r="F1048" s="30"/>
      <c r="G1048" s="30"/>
      <c r="H1048" s="30"/>
      <c r="I1048" s="30"/>
      <c r="K1048" s="39"/>
      <c r="L1048" s="38"/>
    </row>
    <row r="1049" spans="1:12" s="37" customFormat="1" ht="13.5" x14ac:dyDescent="0.25">
      <c r="A1049" s="30"/>
      <c r="B1049" s="30"/>
      <c r="C1049" s="28"/>
      <c r="D1049" s="36"/>
      <c r="E1049" s="30"/>
      <c r="F1049" s="30"/>
      <c r="G1049" s="30"/>
      <c r="H1049" s="30"/>
      <c r="I1049" s="30"/>
      <c r="K1049" s="39"/>
      <c r="L1049" s="38"/>
    </row>
    <row r="1050" spans="1:12" s="37" customFormat="1" ht="13.5" x14ac:dyDescent="0.25">
      <c r="A1050" s="30"/>
      <c r="B1050" s="30"/>
      <c r="C1050" s="28"/>
      <c r="D1050" s="36"/>
      <c r="E1050" s="30"/>
      <c r="F1050" s="30"/>
      <c r="G1050" s="30"/>
      <c r="H1050" s="30"/>
      <c r="I1050" s="30"/>
      <c r="K1050" s="39"/>
      <c r="L1050" s="38"/>
    </row>
    <row r="1051" spans="1:12" s="37" customFormat="1" ht="13.5" x14ac:dyDescent="0.25">
      <c r="A1051" s="30"/>
      <c r="B1051" s="30"/>
      <c r="C1051" s="28"/>
      <c r="D1051" s="36"/>
      <c r="E1051" s="30"/>
      <c r="F1051" s="30"/>
      <c r="G1051" s="30"/>
      <c r="H1051" s="30"/>
      <c r="I1051" s="30"/>
      <c r="K1051" s="39"/>
      <c r="L1051" s="38"/>
    </row>
    <row r="1052" spans="1:12" s="37" customFormat="1" ht="13.5" x14ac:dyDescent="0.25">
      <c r="A1052" s="30"/>
      <c r="B1052" s="30"/>
      <c r="C1052" s="28"/>
      <c r="D1052" s="36"/>
      <c r="E1052" s="30"/>
      <c r="F1052" s="30"/>
      <c r="G1052" s="30"/>
      <c r="H1052" s="30"/>
      <c r="I1052" s="30"/>
      <c r="K1052" s="39"/>
      <c r="L1052" s="38"/>
    </row>
    <row r="1053" spans="1:12" s="37" customFormat="1" ht="13.5" x14ac:dyDescent="0.25">
      <c r="A1053" s="30"/>
      <c r="B1053" s="30"/>
      <c r="C1053" s="28"/>
      <c r="D1053" s="36"/>
      <c r="E1053" s="30"/>
      <c r="F1053" s="30"/>
      <c r="G1053" s="30"/>
      <c r="H1053" s="30"/>
      <c r="I1053" s="30"/>
      <c r="K1053" s="39"/>
      <c r="L1053" s="38"/>
    </row>
    <row r="1054" spans="1:12" s="37" customFormat="1" ht="13.5" x14ac:dyDescent="0.25">
      <c r="A1054" s="30"/>
      <c r="B1054" s="30"/>
      <c r="C1054" s="28"/>
      <c r="D1054" s="36"/>
      <c r="E1054" s="30"/>
      <c r="F1054" s="30"/>
      <c r="G1054" s="30"/>
      <c r="H1054" s="30"/>
      <c r="I1054" s="30"/>
      <c r="K1054" s="39"/>
      <c r="L1054" s="38"/>
    </row>
    <row r="1055" spans="1:12" s="37" customFormat="1" ht="13.5" x14ac:dyDescent="0.25">
      <c r="A1055" s="30"/>
      <c r="B1055" s="30"/>
      <c r="C1055" s="28"/>
      <c r="D1055" s="36"/>
      <c r="E1055" s="30"/>
      <c r="F1055" s="30"/>
      <c r="G1055" s="30"/>
      <c r="H1055" s="30"/>
      <c r="I1055" s="30"/>
      <c r="K1055" s="39"/>
      <c r="L1055" s="38"/>
    </row>
    <row r="1056" spans="1:12" s="37" customFormat="1" ht="13.5" x14ac:dyDescent="0.25">
      <c r="A1056" s="30"/>
      <c r="B1056" s="30"/>
      <c r="C1056" s="28"/>
      <c r="D1056" s="36"/>
      <c r="E1056" s="30"/>
      <c r="F1056" s="30"/>
      <c r="G1056" s="30"/>
      <c r="H1056" s="30"/>
      <c r="I1056" s="30"/>
      <c r="K1056" s="39"/>
      <c r="L1056" s="38"/>
    </row>
    <row r="1057" spans="1:12" s="37" customFormat="1" ht="13.5" x14ac:dyDescent="0.25">
      <c r="A1057" s="30"/>
      <c r="B1057" s="30"/>
      <c r="C1057" s="28"/>
      <c r="D1057" s="36"/>
      <c r="E1057" s="30"/>
      <c r="F1057" s="30"/>
      <c r="G1057" s="30"/>
      <c r="H1057" s="30"/>
      <c r="I1057" s="30"/>
      <c r="K1057" s="39"/>
      <c r="L1057" s="38"/>
    </row>
    <row r="1058" spans="1:12" s="37" customFormat="1" ht="13.5" x14ac:dyDescent="0.25">
      <c r="A1058" s="30"/>
      <c r="B1058" s="30"/>
      <c r="C1058" s="28"/>
      <c r="D1058" s="36"/>
      <c r="E1058" s="30"/>
      <c r="F1058" s="30"/>
      <c r="G1058" s="30"/>
      <c r="H1058" s="30"/>
      <c r="I1058" s="30"/>
      <c r="K1058" s="39"/>
      <c r="L1058" s="38"/>
    </row>
    <row r="1059" spans="1:12" s="37" customFormat="1" ht="13.5" x14ac:dyDescent="0.25">
      <c r="A1059" s="30"/>
      <c r="B1059" s="30"/>
      <c r="C1059" s="28"/>
      <c r="D1059" s="36"/>
      <c r="E1059" s="30"/>
      <c r="F1059" s="30"/>
      <c r="G1059" s="30"/>
      <c r="H1059" s="30"/>
      <c r="I1059" s="30"/>
      <c r="K1059" s="39"/>
      <c r="L1059" s="38"/>
    </row>
    <row r="1060" spans="1:12" s="37" customFormat="1" ht="13.5" x14ac:dyDescent="0.25">
      <c r="A1060" s="30"/>
      <c r="B1060" s="30"/>
      <c r="C1060" s="28"/>
      <c r="D1060" s="36"/>
      <c r="E1060" s="30"/>
      <c r="F1060" s="30"/>
      <c r="G1060" s="30"/>
      <c r="H1060" s="30"/>
      <c r="I1060" s="30"/>
      <c r="K1060" s="39"/>
      <c r="L1060" s="38"/>
    </row>
    <row r="1061" spans="1:12" s="37" customFormat="1" ht="13.5" x14ac:dyDescent="0.25">
      <c r="A1061" s="30"/>
      <c r="B1061" s="30"/>
      <c r="C1061" s="28"/>
      <c r="D1061" s="36"/>
      <c r="E1061" s="30"/>
      <c r="F1061" s="30"/>
      <c r="G1061" s="30"/>
      <c r="H1061" s="30"/>
      <c r="I1061" s="30"/>
      <c r="K1061" s="39"/>
      <c r="L1061" s="38"/>
    </row>
    <row r="1062" spans="1:12" s="37" customFormat="1" ht="13.5" x14ac:dyDescent="0.25">
      <c r="A1062" s="30"/>
      <c r="B1062" s="30"/>
      <c r="C1062" s="28"/>
      <c r="D1062" s="36"/>
      <c r="E1062" s="30"/>
      <c r="F1062" s="30"/>
      <c r="G1062" s="30"/>
      <c r="H1062" s="30"/>
      <c r="I1062" s="30"/>
      <c r="K1062" s="39"/>
      <c r="L1062" s="38"/>
    </row>
    <row r="1063" spans="1:12" s="37" customFormat="1" ht="13.5" x14ac:dyDescent="0.25">
      <c r="A1063" s="30"/>
      <c r="B1063" s="30"/>
      <c r="C1063" s="28"/>
      <c r="D1063" s="36"/>
      <c r="E1063" s="30"/>
      <c r="F1063" s="30"/>
      <c r="G1063" s="30"/>
      <c r="H1063" s="30"/>
      <c r="I1063" s="30"/>
      <c r="K1063" s="39"/>
      <c r="L1063" s="38"/>
    </row>
    <row r="1064" spans="1:12" s="37" customFormat="1" ht="13.5" x14ac:dyDescent="0.25">
      <c r="A1064" s="30"/>
      <c r="B1064" s="30"/>
      <c r="C1064" s="28"/>
      <c r="D1064" s="36"/>
      <c r="E1064" s="30"/>
      <c r="F1064" s="30"/>
      <c r="G1064" s="30"/>
      <c r="H1064" s="30"/>
      <c r="I1064" s="30"/>
      <c r="K1064" s="39"/>
      <c r="L1064" s="38"/>
    </row>
    <row r="1065" spans="1:12" s="37" customFormat="1" ht="13.5" x14ac:dyDescent="0.25">
      <c r="A1065" s="30"/>
      <c r="B1065" s="30"/>
      <c r="C1065" s="28"/>
      <c r="D1065" s="36"/>
      <c r="E1065" s="30"/>
      <c r="F1065" s="30"/>
      <c r="G1065" s="30"/>
      <c r="H1065" s="30"/>
      <c r="I1065" s="30"/>
      <c r="K1065" s="39"/>
      <c r="L1065" s="38"/>
    </row>
    <row r="1066" spans="1:12" s="37" customFormat="1" ht="13.5" x14ac:dyDescent="0.25">
      <c r="A1066" s="30"/>
      <c r="B1066" s="30"/>
      <c r="C1066" s="28"/>
      <c r="D1066" s="36"/>
      <c r="E1066" s="30"/>
      <c r="F1066" s="30"/>
      <c r="G1066" s="30"/>
      <c r="H1066" s="30"/>
      <c r="I1066" s="30"/>
      <c r="K1066" s="39"/>
      <c r="L1066" s="38"/>
    </row>
    <row r="1067" spans="1:12" s="37" customFormat="1" ht="13.5" x14ac:dyDescent="0.25">
      <c r="A1067" s="30"/>
      <c r="B1067" s="30"/>
      <c r="C1067" s="28"/>
      <c r="D1067" s="36"/>
      <c r="E1067" s="30"/>
      <c r="F1067" s="30"/>
      <c r="G1067" s="30"/>
      <c r="H1067" s="30"/>
      <c r="I1067" s="30"/>
      <c r="K1067" s="39"/>
      <c r="L1067" s="38"/>
    </row>
    <row r="1068" spans="1:12" s="37" customFormat="1" ht="13.5" x14ac:dyDescent="0.25">
      <c r="A1068" s="30"/>
      <c r="B1068" s="30"/>
      <c r="C1068" s="28"/>
      <c r="D1068" s="36"/>
      <c r="E1068" s="30"/>
      <c r="F1068" s="30"/>
      <c r="G1068" s="30"/>
      <c r="H1068" s="30"/>
      <c r="I1068" s="30"/>
      <c r="K1068" s="39"/>
      <c r="L1068" s="38"/>
    </row>
    <row r="1069" spans="1:12" s="37" customFormat="1" ht="13.5" x14ac:dyDescent="0.25">
      <c r="A1069" s="30"/>
      <c r="B1069" s="30"/>
      <c r="C1069" s="28"/>
      <c r="D1069" s="36"/>
      <c r="E1069" s="30"/>
      <c r="F1069" s="30"/>
      <c r="G1069" s="30"/>
      <c r="H1069" s="30"/>
      <c r="I1069" s="30"/>
      <c r="K1069" s="39"/>
      <c r="L1069" s="38"/>
    </row>
    <row r="1070" spans="1:12" s="37" customFormat="1" ht="13.5" x14ac:dyDescent="0.25">
      <c r="A1070" s="30"/>
      <c r="B1070" s="30"/>
      <c r="C1070" s="28"/>
      <c r="D1070" s="36"/>
      <c r="E1070" s="30"/>
      <c r="F1070" s="30"/>
      <c r="G1070" s="30"/>
      <c r="H1070" s="30"/>
      <c r="I1070" s="30"/>
      <c r="K1070" s="39"/>
      <c r="L1070" s="38"/>
    </row>
    <row r="1071" spans="1:12" s="37" customFormat="1" ht="13.5" x14ac:dyDescent="0.25">
      <c r="A1071" s="30"/>
      <c r="B1071" s="30"/>
      <c r="C1071" s="28"/>
      <c r="D1071" s="36"/>
      <c r="E1071" s="30"/>
      <c r="F1071" s="30"/>
      <c r="G1071" s="30"/>
      <c r="H1071" s="30"/>
      <c r="I1071" s="30"/>
      <c r="K1071" s="39"/>
      <c r="L1071" s="38"/>
    </row>
    <row r="1072" spans="1:12" s="37" customFormat="1" ht="13.5" x14ac:dyDescent="0.25">
      <c r="A1072" s="30"/>
      <c r="B1072" s="30"/>
      <c r="C1072" s="28"/>
      <c r="D1072" s="36"/>
      <c r="E1072" s="30"/>
      <c r="F1072" s="30"/>
      <c r="G1072" s="30"/>
      <c r="H1072" s="30"/>
      <c r="I1072" s="30"/>
      <c r="K1072" s="39"/>
      <c r="L1072" s="38"/>
    </row>
    <row r="1073" spans="1:12" s="37" customFormat="1" ht="13.5" x14ac:dyDescent="0.25">
      <c r="A1073" s="30"/>
      <c r="B1073" s="30"/>
      <c r="C1073" s="28"/>
      <c r="D1073" s="36"/>
      <c r="E1073" s="30"/>
      <c r="F1073" s="30"/>
      <c r="G1073" s="30"/>
      <c r="H1073" s="30"/>
      <c r="I1073" s="30"/>
      <c r="K1073" s="39"/>
      <c r="L1073" s="38"/>
    </row>
    <row r="1074" spans="1:12" s="37" customFormat="1" ht="13.5" x14ac:dyDescent="0.25">
      <c r="A1074" s="30"/>
      <c r="B1074" s="30"/>
      <c r="C1074" s="28"/>
      <c r="D1074" s="36"/>
      <c r="E1074" s="30"/>
      <c r="F1074" s="30"/>
      <c r="G1074" s="30"/>
      <c r="H1074" s="30"/>
      <c r="I1074" s="30"/>
      <c r="K1074" s="39"/>
      <c r="L1074" s="38"/>
    </row>
    <row r="1075" spans="1:12" s="37" customFormat="1" ht="13.5" x14ac:dyDescent="0.25">
      <c r="A1075" s="30"/>
      <c r="B1075" s="30"/>
      <c r="C1075" s="28"/>
      <c r="D1075" s="36"/>
      <c r="E1075" s="30"/>
      <c r="F1075" s="30"/>
      <c r="G1075" s="30"/>
      <c r="H1075" s="30"/>
      <c r="I1075" s="30"/>
      <c r="K1075" s="39"/>
      <c r="L1075" s="38"/>
    </row>
    <row r="1076" spans="1:12" s="37" customFormat="1" ht="13.5" x14ac:dyDescent="0.25">
      <c r="A1076" s="30"/>
      <c r="B1076" s="30"/>
      <c r="C1076" s="28"/>
      <c r="D1076" s="36"/>
      <c r="E1076" s="30"/>
      <c r="F1076" s="30"/>
      <c r="G1076" s="30"/>
      <c r="H1076" s="30"/>
      <c r="I1076" s="30"/>
      <c r="K1076" s="39"/>
      <c r="L1076" s="38"/>
    </row>
    <row r="1077" spans="1:12" s="37" customFormat="1" ht="13.5" x14ac:dyDescent="0.25">
      <c r="A1077" s="30"/>
      <c r="B1077" s="30"/>
      <c r="C1077" s="28"/>
      <c r="D1077" s="36"/>
      <c r="E1077" s="30"/>
      <c r="F1077" s="30"/>
      <c r="G1077" s="30"/>
      <c r="H1077" s="30"/>
      <c r="I1077" s="30"/>
      <c r="K1077" s="39"/>
      <c r="L1077" s="38"/>
    </row>
    <row r="1078" spans="1:12" s="37" customFormat="1" ht="13.5" x14ac:dyDescent="0.25">
      <c r="A1078" s="30"/>
      <c r="B1078" s="30"/>
      <c r="C1078" s="28"/>
      <c r="D1078" s="36"/>
      <c r="E1078" s="30"/>
      <c r="F1078" s="30"/>
      <c r="G1078" s="30"/>
      <c r="H1078" s="30"/>
      <c r="I1078" s="30"/>
      <c r="K1078" s="39"/>
      <c r="L1078" s="38"/>
    </row>
    <row r="1079" spans="1:12" s="37" customFormat="1" ht="13.5" x14ac:dyDescent="0.25">
      <c r="A1079" s="30"/>
      <c r="B1079" s="30"/>
      <c r="C1079" s="28"/>
      <c r="D1079" s="36"/>
      <c r="E1079" s="30"/>
      <c r="F1079" s="30"/>
      <c r="G1079" s="30"/>
      <c r="H1079" s="30"/>
      <c r="I1079" s="30"/>
      <c r="K1079" s="39"/>
      <c r="L1079" s="38"/>
    </row>
    <row r="1080" spans="1:12" s="37" customFormat="1" ht="13.5" x14ac:dyDescent="0.25">
      <c r="A1080" s="30"/>
      <c r="B1080" s="30"/>
      <c r="C1080" s="28"/>
      <c r="D1080" s="36"/>
      <c r="E1080" s="30"/>
      <c r="F1080" s="30"/>
      <c r="G1080" s="30"/>
      <c r="H1080" s="30"/>
      <c r="I1080" s="30"/>
      <c r="K1080" s="39"/>
      <c r="L1080" s="38"/>
    </row>
    <row r="1081" spans="1:12" s="37" customFormat="1" ht="13.5" x14ac:dyDescent="0.25">
      <c r="A1081" s="30"/>
      <c r="B1081" s="30"/>
      <c r="C1081" s="28"/>
      <c r="D1081" s="36"/>
      <c r="E1081" s="30"/>
      <c r="F1081" s="30"/>
      <c r="G1081" s="30"/>
      <c r="H1081" s="30"/>
      <c r="I1081" s="30"/>
      <c r="K1081" s="39"/>
      <c r="L1081" s="38"/>
    </row>
    <row r="1082" spans="1:12" s="37" customFormat="1" ht="13.5" x14ac:dyDescent="0.25">
      <c r="A1082" s="30"/>
      <c r="B1082" s="30"/>
      <c r="C1082" s="28"/>
      <c r="D1082" s="36"/>
      <c r="E1082" s="30"/>
      <c r="F1082" s="30"/>
      <c r="G1082" s="30"/>
      <c r="H1082" s="30"/>
      <c r="I1082" s="30"/>
      <c r="K1082" s="39"/>
      <c r="L1082" s="38"/>
    </row>
    <row r="1083" spans="1:12" s="37" customFormat="1" ht="13.5" x14ac:dyDescent="0.25">
      <c r="A1083" s="30"/>
      <c r="B1083" s="30"/>
      <c r="C1083" s="28"/>
      <c r="D1083" s="36"/>
      <c r="E1083" s="30"/>
      <c r="F1083" s="30"/>
      <c r="G1083" s="30"/>
      <c r="H1083" s="30"/>
      <c r="I1083" s="30"/>
      <c r="K1083" s="39"/>
      <c r="L1083" s="38"/>
    </row>
    <row r="1084" spans="1:12" s="37" customFormat="1" ht="13.5" x14ac:dyDescent="0.25">
      <c r="A1084" s="30"/>
      <c r="B1084" s="30"/>
      <c r="C1084" s="28"/>
      <c r="D1084" s="36"/>
      <c r="E1084" s="30"/>
      <c r="F1084" s="30"/>
      <c r="G1084" s="30"/>
      <c r="H1084" s="30"/>
      <c r="I1084" s="30"/>
      <c r="K1084" s="39"/>
      <c r="L1084" s="38"/>
    </row>
    <row r="1085" spans="1:12" s="37" customFormat="1" ht="13.5" x14ac:dyDescent="0.25">
      <c r="A1085" s="30"/>
      <c r="B1085" s="30"/>
      <c r="C1085" s="28"/>
      <c r="D1085" s="36"/>
      <c r="E1085" s="30"/>
      <c r="F1085" s="30"/>
      <c r="G1085" s="30"/>
      <c r="H1085" s="30"/>
      <c r="I1085" s="30"/>
      <c r="K1085" s="39"/>
      <c r="L1085" s="38"/>
    </row>
    <row r="1086" spans="1:12" s="37" customFormat="1" ht="13.5" x14ac:dyDescent="0.25">
      <c r="A1086" s="30"/>
      <c r="B1086" s="30"/>
      <c r="C1086" s="28"/>
      <c r="D1086" s="36"/>
      <c r="E1086" s="30"/>
      <c r="F1086" s="30"/>
      <c r="G1086" s="30"/>
      <c r="H1086" s="30"/>
      <c r="I1086" s="30"/>
      <c r="K1086" s="39"/>
      <c r="L1086" s="38"/>
    </row>
    <row r="1087" spans="1:12" s="37" customFormat="1" ht="13.5" x14ac:dyDescent="0.25">
      <c r="A1087" s="30"/>
      <c r="B1087" s="30"/>
      <c r="C1087" s="28"/>
      <c r="D1087" s="36"/>
      <c r="E1087" s="30"/>
      <c r="F1087" s="30"/>
      <c r="G1087" s="30"/>
      <c r="H1087" s="30"/>
      <c r="I1087" s="30"/>
      <c r="K1087" s="39"/>
      <c r="L1087" s="38"/>
    </row>
    <row r="1088" spans="1:12" s="37" customFormat="1" ht="13.5" x14ac:dyDescent="0.25">
      <c r="A1088" s="30"/>
      <c r="B1088" s="30"/>
      <c r="C1088" s="28"/>
      <c r="D1088" s="36"/>
      <c r="E1088" s="30"/>
      <c r="F1088" s="30"/>
      <c r="G1088" s="30"/>
      <c r="H1088" s="30"/>
      <c r="I1088" s="30"/>
      <c r="K1088" s="39"/>
      <c r="L1088" s="38"/>
    </row>
    <row r="1089" spans="1:12" s="37" customFormat="1" ht="13.5" x14ac:dyDescent="0.25">
      <c r="A1089" s="30"/>
      <c r="B1089" s="30"/>
      <c r="C1089" s="28"/>
      <c r="D1089" s="36"/>
      <c r="E1089" s="30"/>
      <c r="F1089" s="30"/>
      <c r="G1089" s="30"/>
      <c r="H1089" s="30"/>
      <c r="I1089" s="30"/>
      <c r="K1089" s="39"/>
      <c r="L1089" s="38"/>
    </row>
    <row r="1090" spans="1:12" s="37" customFormat="1" ht="13.5" x14ac:dyDescent="0.25">
      <c r="A1090" s="30"/>
      <c r="B1090" s="30"/>
      <c r="C1090" s="28"/>
      <c r="D1090" s="36"/>
      <c r="E1090" s="30"/>
      <c r="F1090" s="30"/>
      <c r="G1090" s="30"/>
      <c r="H1090" s="30"/>
      <c r="I1090" s="30"/>
      <c r="K1090" s="39"/>
      <c r="L1090" s="38"/>
    </row>
    <row r="1091" spans="1:12" s="37" customFormat="1" ht="13.5" x14ac:dyDescent="0.25">
      <c r="A1091" s="30"/>
      <c r="B1091" s="30"/>
      <c r="C1091" s="28"/>
      <c r="D1091" s="36"/>
      <c r="E1091" s="30"/>
      <c r="F1091" s="30"/>
      <c r="G1091" s="30"/>
      <c r="H1091" s="30"/>
      <c r="I1091" s="30"/>
      <c r="K1091" s="39"/>
      <c r="L1091" s="38"/>
    </row>
    <row r="1092" spans="1:12" s="37" customFormat="1" ht="13.5" x14ac:dyDescent="0.25">
      <c r="A1092" s="30"/>
      <c r="B1092" s="30"/>
      <c r="C1092" s="28"/>
      <c r="D1092" s="36"/>
      <c r="E1092" s="30"/>
      <c r="F1092" s="30"/>
      <c r="G1092" s="30"/>
      <c r="H1092" s="30"/>
      <c r="I1092" s="30"/>
      <c r="K1092" s="39"/>
      <c r="L1092" s="38"/>
    </row>
    <row r="1093" spans="1:12" s="37" customFormat="1" ht="13.5" x14ac:dyDescent="0.25">
      <c r="A1093" s="30"/>
      <c r="B1093" s="30"/>
      <c r="C1093" s="28"/>
      <c r="D1093" s="36"/>
      <c r="E1093" s="30"/>
      <c r="F1093" s="30"/>
      <c r="G1093" s="30"/>
      <c r="H1093" s="30"/>
      <c r="I1093" s="30"/>
      <c r="K1093" s="39"/>
      <c r="L1093" s="38"/>
    </row>
    <row r="1094" spans="1:12" s="37" customFormat="1" ht="13.5" x14ac:dyDescent="0.25">
      <c r="A1094" s="30"/>
      <c r="B1094" s="30"/>
      <c r="C1094" s="28"/>
      <c r="D1094" s="36"/>
      <c r="E1094" s="30"/>
      <c r="F1094" s="30"/>
      <c r="G1094" s="30"/>
      <c r="H1094" s="30"/>
      <c r="I1094" s="30"/>
      <c r="K1094" s="39"/>
      <c r="L1094" s="38"/>
    </row>
    <row r="1095" spans="1:12" s="37" customFormat="1" ht="13.5" x14ac:dyDescent="0.25">
      <c r="A1095" s="30"/>
      <c r="B1095" s="30"/>
      <c r="C1095" s="28"/>
      <c r="D1095" s="36"/>
      <c r="E1095" s="30"/>
      <c r="F1095" s="30"/>
      <c r="G1095" s="30"/>
      <c r="H1095" s="30"/>
      <c r="I1095" s="30"/>
      <c r="K1095" s="39"/>
      <c r="L1095" s="38"/>
    </row>
    <row r="1096" spans="1:12" s="37" customFormat="1" ht="13.5" x14ac:dyDescent="0.25">
      <c r="A1096" s="30"/>
      <c r="B1096" s="30"/>
      <c r="C1096" s="28"/>
      <c r="D1096" s="36"/>
      <c r="E1096" s="30"/>
      <c r="F1096" s="30"/>
      <c r="G1096" s="30"/>
      <c r="H1096" s="30"/>
      <c r="I1096" s="30"/>
      <c r="K1096" s="39"/>
      <c r="L1096" s="38"/>
    </row>
    <row r="1097" spans="1:12" s="37" customFormat="1" ht="13.5" x14ac:dyDescent="0.25">
      <c r="A1097" s="30"/>
      <c r="B1097" s="30"/>
      <c r="C1097" s="28"/>
      <c r="D1097" s="36"/>
      <c r="E1097" s="30"/>
      <c r="F1097" s="30"/>
      <c r="G1097" s="30"/>
      <c r="H1097" s="30"/>
      <c r="I1097" s="30"/>
      <c r="K1097" s="39"/>
      <c r="L1097" s="38"/>
    </row>
    <row r="1098" spans="1:12" s="37" customFormat="1" ht="13.5" x14ac:dyDescent="0.25">
      <c r="A1098" s="30"/>
      <c r="B1098" s="30"/>
      <c r="C1098" s="28"/>
      <c r="D1098" s="36"/>
      <c r="E1098" s="30"/>
      <c r="F1098" s="30"/>
      <c r="G1098" s="30"/>
      <c r="H1098" s="30"/>
      <c r="I1098" s="30"/>
      <c r="K1098" s="39"/>
      <c r="L1098" s="38"/>
    </row>
    <row r="1099" spans="1:12" s="37" customFormat="1" ht="13.5" x14ac:dyDescent="0.25">
      <c r="A1099" s="30"/>
      <c r="B1099" s="30"/>
      <c r="C1099" s="28"/>
      <c r="D1099" s="36"/>
      <c r="E1099" s="30"/>
      <c r="F1099" s="30"/>
      <c r="G1099" s="30"/>
      <c r="H1099" s="30"/>
      <c r="I1099" s="30"/>
      <c r="K1099" s="39"/>
      <c r="L1099" s="38"/>
    </row>
    <row r="1100" spans="1:12" s="37" customFormat="1" ht="13.5" x14ac:dyDescent="0.25">
      <c r="A1100" s="30"/>
      <c r="B1100" s="30"/>
      <c r="C1100" s="28"/>
      <c r="D1100" s="36"/>
      <c r="E1100" s="30"/>
      <c r="F1100" s="30"/>
      <c r="G1100" s="30"/>
      <c r="H1100" s="30"/>
      <c r="I1100" s="30"/>
      <c r="K1100" s="39"/>
      <c r="L1100" s="38"/>
    </row>
    <row r="1101" spans="1:12" s="37" customFormat="1" ht="13.5" x14ac:dyDescent="0.25">
      <c r="A1101" s="30"/>
      <c r="B1101" s="30"/>
      <c r="C1101" s="28"/>
      <c r="D1101" s="36"/>
      <c r="E1101" s="30"/>
      <c r="F1101" s="30"/>
      <c r="G1101" s="30"/>
      <c r="H1101" s="30"/>
      <c r="I1101" s="30"/>
      <c r="K1101" s="39"/>
      <c r="L1101" s="38"/>
    </row>
    <row r="1102" spans="1:12" s="37" customFormat="1" ht="13.5" x14ac:dyDescent="0.25">
      <c r="A1102" s="30"/>
      <c r="B1102" s="30"/>
      <c r="C1102" s="28"/>
      <c r="D1102" s="36"/>
      <c r="E1102" s="30"/>
      <c r="F1102" s="30"/>
      <c r="G1102" s="30"/>
      <c r="H1102" s="30"/>
      <c r="I1102" s="30"/>
      <c r="K1102" s="39"/>
      <c r="L1102" s="38"/>
    </row>
    <row r="1103" spans="1:12" s="37" customFormat="1" ht="13.5" x14ac:dyDescent="0.25">
      <c r="A1103" s="30"/>
      <c r="B1103" s="30"/>
      <c r="C1103" s="28"/>
      <c r="D1103" s="36"/>
      <c r="E1103" s="30"/>
      <c r="F1103" s="30"/>
      <c r="G1103" s="30"/>
      <c r="H1103" s="30"/>
      <c r="I1103" s="30"/>
      <c r="K1103" s="39"/>
      <c r="L1103" s="38"/>
    </row>
    <row r="1104" spans="1:12" s="37" customFormat="1" ht="13.5" x14ac:dyDescent="0.25">
      <c r="A1104" s="30"/>
      <c r="B1104" s="30"/>
      <c r="C1104" s="28"/>
      <c r="D1104" s="36"/>
      <c r="E1104" s="30"/>
      <c r="F1104" s="30"/>
      <c r="G1104" s="30"/>
      <c r="H1104" s="30"/>
      <c r="I1104" s="30"/>
      <c r="K1104" s="39"/>
      <c r="L1104" s="38"/>
    </row>
    <row r="1105" spans="1:12" s="37" customFormat="1" ht="13.5" x14ac:dyDescent="0.25">
      <c r="A1105" s="30"/>
      <c r="B1105" s="30"/>
      <c r="C1105" s="28"/>
      <c r="D1105" s="36"/>
      <c r="E1105" s="30"/>
      <c r="F1105" s="30"/>
      <c r="G1105" s="30"/>
      <c r="H1105" s="30"/>
      <c r="I1105" s="30"/>
      <c r="K1105" s="39"/>
      <c r="L1105" s="38"/>
    </row>
    <row r="1106" spans="1:12" s="37" customFormat="1" ht="13.5" x14ac:dyDescent="0.25">
      <c r="A1106" s="30"/>
      <c r="B1106" s="30"/>
      <c r="C1106" s="28"/>
      <c r="D1106" s="36"/>
      <c r="E1106" s="30"/>
      <c r="F1106" s="30"/>
      <c r="G1106" s="30"/>
      <c r="H1106" s="30"/>
      <c r="I1106" s="30"/>
      <c r="K1106" s="39"/>
      <c r="L1106" s="38"/>
    </row>
    <row r="1107" spans="1:12" s="37" customFormat="1" ht="13.5" x14ac:dyDescent="0.25">
      <c r="A1107" s="30"/>
      <c r="B1107" s="30"/>
      <c r="C1107" s="28"/>
      <c r="D1107" s="36"/>
      <c r="E1107" s="30"/>
      <c r="F1107" s="30"/>
      <c r="G1107" s="30"/>
      <c r="H1107" s="30"/>
      <c r="I1107" s="30"/>
      <c r="K1107" s="39"/>
      <c r="L1107" s="38"/>
    </row>
    <row r="1108" spans="1:12" s="37" customFormat="1" ht="13.5" x14ac:dyDescent="0.25">
      <c r="A1108" s="30"/>
      <c r="B1108" s="30"/>
      <c r="C1108" s="28"/>
      <c r="D1108" s="36"/>
      <c r="E1108" s="30"/>
      <c r="F1108" s="30"/>
      <c r="G1108" s="30"/>
      <c r="H1108" s="30"/>
      <c r="I1108" s="30"/>
      <c r="K1108" s="39"/>
      <c r="L1108" s="38"/>
    </row>
    <row r="1109" spans="1:12" s="37" customFormat="1" ht="13.5" x14ac:dyDescent="0.25">
      <c r="A1109" s="30"/>
      <c r="B1109" s="30"/>
      <c r="C1109" s="28"/>
      <c r="D1109" s="36"/>
      <c r="E1109" s="30"/>
      <c r="F1109" s="30"/>
      <c r="G1109" s="30"/>
      <c r="H1109" s="30"/>
      <c r="I1109" s="30"/>
      <c r="K1109" s="39"/>
      <c r="L1109" s="38"/>
    </row>
    <row r="1110" spans="1:12" s="37" customFormat="1" ht="13.5" x14ac:dyDescent="0.25">
      <c r="A1110" s="30"/>
      <c r="B1110" s="30"/>
      <c r="C1110" s="28"/>
      <c r="D1110" s="36"/>
      <c r="E1110" s="30"/>
      <c r="F1110" s="30"/>
      <c r="G1110" s="30"/>
      <c r="H1110" s="30"/>
      <c r="I1110" s="30"/>
      <c r="K1110" s="39"/>
      <c r="L1110" s="38"/>
    </row>
    <row r="1111" spans="1:12" s="37" customFormat="1" ht="13.5" x14ac:dyDescent="0.25">
      <c r="A1111" s="30"/>
      <c r="B1111" s="30"/>
      <c r="C1111" s="28"/>
      <c r="D1111" s="36"/>
      <c r="E1111" s="30"/>
      <c r="F1111" s="30"/>
      <c r="G1111" s="30"/>
      <c r="H1111" s="30"/>
      <c r="I1111" s="30"/>
      <c r="K1111" s="39"/>
      <c r="L1111" s="38"/>
    </row>
    <row r="1112" spans="1:12" s="37" customFormat="1" ht="13.5" x14ac:dyDescent="0.25">
      <c r="A1112" s="30"/>
      <c r="B1112" s="30"/>
      <c r="C1112" s="28"/>
      <c r="D1112" s="36"/>
      <c r="E1112" s="30"/>
      <c r="F1112" s="30"/>
      <c r="G1112" s="30"/>
      <c r="H1112" s="30"/>
      <c r="I1112" s="30"/>
      <c r="K1112" s="39"/>
      <c r="L1112" s="38"/>
    </row>
    <row r="1113" spans="1:12" s="37" customFormat="1" ht="13.5" x14ac:dyDescent="0.25">
      <c r="A1113" s="30"/>
      <c r="B1113" s="30"/>
      <c r="C1113" s="28"/>
      <c r="D1113" s="36"/>
      <c r="E1113" s="30"/>
      <c r="F1113" s="30"/>
      <c r="G1113" s="30"/>
      <c r="H1113" s="30"/>
      <c r="I1113" s="30"/>
      <c r="K1113" s="39"/>
      <c r="L1113" s="38"/>
    </row>
    <row r="1114" spans="1:12" s="37" customFormat="1" ht="13.5" x14ac:dyDescent="0.25">
      <c r="A1114" s="30"/>
      <c r="B1114" s="30"/>
      <c r="C1114" s="28"/>
      <c r="D1114" s="36"/>
      <c r="E1114" s="30"/>
      <c r="F1114" s="30"/>
      <c r="G1114" s="30"/>
      <c r="H1114" s="30"/>
      <c r="I1114" s="30"/>
      <c r="K1114" s="39"/>
      <c r="L1114" s="38"/>
    </row>
    <row r="1115" spans="1:12" s="37" customFormat="1" ht="13.5" x14ac:dyDescent="0.25">
      <c r="A1115" s="30"/>
      <c r="B1115" s="30"/>
      <c r="C1115" s="28"/>
      <c r="D1115" s="36"/>
      <c r="E1115" s="30"/>
      <c r="F1115" s="30"/>
      <c r="G1115" s="30"/>
      <c r="H1115" s="30"/>
      <c r="I1115" s="30"/>
      <c r="K1115" s="39"/>
      <c r="L1115" s="38"/>
    </row>
    <row r="1116" spans="1:12" s="37" customFormat="1" ht="13.5" x14ac:dyDescent="0.25">
      <c r="A1116" s="30"/>
      <c r="B1116" s="30"/>
      <c r="C1116" s="28"/>
      <c r="D1116" s="36"/>
      <c r="E1116" s="30"/>
      <c r="F1116" s="30"/>
      <c r="G1116" s="30"/>
      <c r="H1116" s="30"/>
      <c r="I1116" s="30"/>
      <c r="K1116" s="39"/>
      <c r="L1116" s="38"/>
    </row>
    <row r="1117" spans="1:12" s="37" customFormat="1" ht="13.5" x14ac:dyDescent="0.25">
      <c r="A1117" s="30"/>
      <c r="B1117" s="30"/>
      <c r="C1117" s="28"/>
      <c r="D1117" s="36"/>
      <c r="E1117" s="30"/>
      <c r="F1117" s="30"/>
      <c r="G1117" s="30"/>
      <c r="H1117" s="30"/>
      <c r="I1117" s="30"/>
      <c r="K1117" s="39"/>
      <c r="L1117" s="38"/>
    </row>
    <row r="1118" spans="1:12" s="37" customFormat="1" ht="13.5" x14ac:dyDescent="0.25">
      <c r="A1118" s="30"/>
      <c r="B1118" s="30"/>
      <c r="C1118" s="28"/>
      <c r="D1118" s="36"/>
      <c r="E1118" s="30"/>
      <c r="F1118" s="30"/>
      <c r="G1118" s="30"/>
      <c r="H1118" s="30"/>
      <c r="I1118" s="30"/>
      <c r="K1118" s="39"/>
      <c r="L1118" s="38"/>
    </row>
    <row r="1119" spans="1:12" s="37" customFormat="1" ht="13.5" x14ac:dyDescent="0.25">
      <c r="A1119" s="30"/>
      <c r="B1119" s="30"/>
      <c r="C1119" s="28"/>
      <c r="D1119" s="36"/>
      <c r="E1119" s="30"/>
      <c r="F1119" s="30"/>
      <c r="G1119" s="30"/>
      <c r="H1119" s="30"/>
      <c r="I1119" s="30"/>
      <c r="K1119" s="39"/>
      <c r="L1119" s="38"/>
    </row>
    <row r="1120" spans="1:12" s="37" customFormat="1" ht="13.5" x14ac:dyDescent="0.25">
      <c r="A1120" s="30"/>
      <c r="B1120" s="30"/>
      <c r="C1120" s="28"/>
      <c r="D1120" s="36"/>
      <c r="E1120" s="30"/>
      <c r="F1120" s="30"/>
      <c r="G1120" s="30"/>
      <c r="H1120" s="30"/>
      <c r="I1120" s="30"/>
      <c r="K1120" s="39"/>
      <c r="L1120" s="38"/>
    </row>
    <row r="1121" spans="1:12" s="37" customFormat="1" ht="13.5" x14ac:dyDescent="0.25">
      <c r="A1121" s="30"/>
      <c r="B1121" s="30"/>
      <c r="C1121" s="28"/>
      <c r="D1121" s="36"/>
      <c r="E1121" s="30"/>
      <c r="F1121" s="30"/>
      <c r="G1121" s="30"/>
      <c r="H1121" s="30"/>
      <c r="I1121" s="30"/>
      <c r="K1121" s="39"/>
      <c r="L1121" s="38"/>
    </row>
    <row r="1122" spans="1:12" s="37" customFormat="1" ht="13.5" x14ac:dyDescent="0.25">
      <c r="A1122" s="30"/>
      <c r="B1122" s="30"/>
      <c r="C1122" s="28"/>
      <c r="D1122" s="36"/>
      <c r="E1122" s="30"/>
      <c r="F1122" s="30"/>
      <c r="G1122" s="30"/>
      <c r="H1122" s="30"/>
      <c r="I1122" s="30"/>
      <c r="K1122" s="39"/>
      <c r="L1122" s="38"/>
    </row>
    <row r="1123" spans="1:12" s="37" customFormat="1" ht="13.5" x14ac:dyDescent="0.25">
      <c r="A1123" s="30"/>
      <c r="B1123" s="30"/>
      <c r="C1123" s="28"/>
      <c r="D1123" s="36"/>
      <c r="E1123" s="30"/>
      <c r="F1123" s="30"/>
      <c r="G1123" s="30"/>
      <c r="H1123" s="30"/>
      <c r="I1123" s="30"/>
      <c r="K1123" s="39"/>
      <c r="L1123" s="38"/>
    </row>
    <row r="1124" spans="1:12" s="37" customFormat="1" ht="13.5" x14ac:dyDescent="0.25">
      <c r="A1124" s="30"/>
      <c r="B1124" s="30"/>
      <c r="C1124" s="28"/>
      <c r="D1124" s="36"/>
      <c r="E1124" s="30"/>
      <c r="F1124" s="30"/>
      <c r="G1124" s="30"/>
      <c r="H1124" s="30"/>
      <c r="I1124" s="30"/>
      <c r="K1124" s="39"/>
      <c r="L1124" s="38"/>
    </row>
    <row r="1125" spans="1:12" s="37" customFormat="1" ht="13.5" x14ac:dyDescent="0.25">
      <c r="A1125" s="30"/>
      <c r="B1125" s="30"/>
      <c r="C1125" s="28"/>
      <c r="D1125" s="36"/>
      <c r="E1125" s="30"/>
      <c r="F1125" s="30"/>
      <c r="G1125" s="30"/>
      <c r="H1125" s="30"/>
      <c r="I1125" s="30"/>
      <c r="K1125" s="39"/>
      <c r="L1125" s="38"/>
    </row>
    <row r="1126" spans="1:12" s="37" customFormat="1" ht="13.5" x14ac:dyDescent="0.25">
      <c r="A1126" s="30"/>
      <c r="B1126" s="30"/>
      <c r="C1126" s="28"/>
      <c r="D1126" s="36"/>
      <c r="E1126" s="30"/>
      <c r="F1126" s="30"/>
      <c r="G1126" s="30"/>
      <c r="H1126" s="30"/>
      <c r="I1126" s="30"/>
      <c r="K1126" s="39"/>
      <c r="L1126" s="38"/>
    </row>
    <row r="1127" spans="1:12" s="37" customFormat="1" ht="13.5" x14ac:dyDescent="0.25">
      <c r="A1127" s="30"/>
      <c r="B1127" s="30"/>
      <c r="C1127" s="28"/>
      <c r="D1127" s="36"/>
      <c r="E1127" s="30"/>
      <c r="F1127" s="30"/>
      <c r="G1127" s="30"/>
      <c r="H1127" s="30"/>
      <c r="I1127" s="30"/>
      <c r="K1127" s="39"/>
      <c r="L1127" s="38"/>
    </row>
    <row r="1128" spans="1:12" s="37" customFormat="1" ht="13.5" x14ac:dyDescent="0.25">
      <c r="A1128" s="30"/>
      <c r="B1128" s="30"/>
      <c r="C1128" s="28"/>
      <c r="D1128" s="36"/>
      <c r="E1128" s="30"/>
      <c r="F1128" s="30"/>
      <c r="G1128" s="30"/>
      <c r="H1128" s="30"/>
      <c r="I1128" s="30"/>
      <c r="K1128" s="39"/>
      <c r="L1128" s="38"/>
    </row>
    <row r="1129" spans="1:12" s="37" customFormat="1" ht="13.5" x14ac:dyDescent="0.25">
      <c r="A1129" s="30"/>
      <c r="B1129" s="30"/>
      <c r="C1129" s="28"/>
      <c r="D1129" s="36"/>
      <c r="E1129" s="30"/>
      <c r="F1129" s="30"/>
      <c r="G1129" s="30"/>
      <c r="H1129" s="30"/>
      <c r="I1129" s="30"/>
      <c r="K1129" s="39"/>
      <c r="L1129" s="38"/>
    </row>
    <row r="1130" spans="1:12" s="37" customFormat="1" ht="13.5" x14ac:dyDescent="0.25">
      <c r="A1130" s="30"/>
      <c r="B1130" s="30"/>
      <c r="C1130" s="28"/>
      <c r="D1130" s="36"/>
      <c r="E1130" s="30"/>
      <c r="F1130" s="30"/>
      <c r="G1130" s="30"/>
      <c r="H1130" s="30"/>
      <c r="I1130" s="30"/>
      <c r="K1130" s="39"/>
      <c r="L1130" s="38"/>
    </row>
    <row r="1131" spans="1:12" s="37" customFormat="1" ht="13.5" x14ac:dyDescent="0.25">
      <c r="A1131" s="30"/>
      <c r="B1131" s="30"/>
      <c r="C1131" s="28"/>
      <c r="D1131" s="36"/>
      <c r="E1131" s="30"/>
      <c r="F1131" s="30"/>
      <c r="G1131" s="30"/>
      <c r="H1131" s="30"/>
      <c r="I1131" s="30"/>
      <c r="K1131" s="39"/>
      <c r="L1131" s="38"/>
    </row>
    <row r="1132" spans="1:12" s="37" customFormat="1" ht="13.5" x14ac:dyDescent="0.25">
      <c r="A1132" s="30"/>
      <c r="B1132" s="30"/>
      <c r="C1132" s="28"/>
      <c r="D1132" s="36"/>
      <c r="E1132" s="30"/>
      <c r="F1132" s="30"/>
      <c r="G1132" s="30"/>
      <c r="H1132" s="30"/>
      <c r="I1132" s="30"/>
      <c r="K1132" s="39"/>
      <c r="L1132" s="38"/>
    </row>
    <row r="1133" spans="1:12" s="37" customFormat="1" ht="13.5" x14ac:dyDescent="0.25">
      <c r="A1133" s="30"/>
      <c r="B1133" s="30"/>
      <c r="C1133" s="28"/>
      <c r="D1133" s="36"/>
      <c r="E1133" s="30"/>
      <c r="F1133" s="30"/>
      <c r="G1133" s="30"/>
      <c r="H1133" s="30"/>
      <c r="I1133" s="30"/>
      <c r="K1133" s="39"/>
      <c r="L1133" s="38"/>
    </row>
    <row r="1134" spans="1:12" s="37" customFormat="1" ht="13.5" x14ac:dyDescent="0.25">
      <c r="A1134" s="30"/>
      <c r="B1134" s="30"/>
      <c r="C1134" s="28"/>
      <c r="D1134" s="36"/>
      <c r="E1134" s="30"/>
      <c r="F1134" s="30"/>
      <c r="G1134" s="30"/>
      <c r="H1134" s="30"/>
      <c r="I1134" s="30"/>
      <c r="K1134" s="39"/>
      <c r="L1134" s="38"/>
    </row>
    <row r="1135" spans="1:12" s="37" customFormat="1" ht="13.5" x14ac:dyDescent="0.25">
      <c r="A1135" s="30"/>
      <c r="B1135" s="30"/>
      <c r="C1135" s="28"/>
      <c r="D1135" s="36"/>
      <c r="E1135" s="30"/>
      <c r="F1135" s="30"/>
      <c r="G1135" s="30"/>
      <c r="H1135" s="30"/>
      <c r="I1135" s="30"/>
      <c r="K1135" s="39"/>
      <c r="L1135" s="38"/>
    </row>
    <row r="1136" spans="1:12" s="37" customFormat="1" ht="13.5" x14ac:dyDescent="0.25">
      <c r="A1136" s="30"/>
      <c r="B1136" s="30"/>
      <c r="C1136" s="28"/>
      <c r="D1136" s="36"/>
      <c r="E1136" s="30"/>
      <c r="F1136" s="30"/>
      <c r="G1136" s="30"/>
      <c r="H1136" s="30"/>
      <c r="I1136" s="30"/>
      <c r="K1136" s="39"/>
      <c r="L1136" s="38"/>
    </row>
    <row r="1137" spans="1:12" s="37" customFormat="1" ht="13.5" x14ac:dyDescent="0.25">
      <c r="A1137" s="30"/>
      <c r="B1137" s="30"/>
      <c r="C1137" s="28"/>
      <c r="D1137" s="36"/>
      <c r="E1137" s="30"/>
      <c r="F1137" s="30"/>
      <c r="G1137" s="30"/>
      <c r="H1137" s="30"/>
      <c r="I1137" s="30"/>
      <c r="K1137" s="39"/>
      <c r="L1137" s="38"/>
    </row>
    <row r="1138" spans="1:12" s="37" customFormat="1" ht="13.5" x14ac:dyDescent="0.25">
      <c r="A1138" s="30"/>
      <c r="B1138" s="30"/>
      <c r="C1138" s="28"/>
      <c r="D1138" s="36"/>
      <c r="E1138" s="30"/>
      <c r="F1138" s="30"/>
      <c r="G1138" s="30"/>
      <c r="H1138" s="30"/>
      <c r="I1138" s="30"/>
      <c r="K1138" s="39"/>
      <c r="L1138" s="38"/>
    </row>
    <row r="1139" spans="1:12" s="37" customFormat="1" ht="13.5" x14ac:dyDescent="0.25">
      <c r="A1139" s="30"/>
      <c r="B1139" s="30"/>
      <c r="C1139" s="28"/>
      <c r="D1139" s="36"/>
      <c r="E1139" s="30"/>
      <c r="F1139" s="30"/>
      <c r="G1139" s="30"/>
      <c r="H1139" s="30"/>
      <c r="I1139" s="30"/>
      <c r="K1139" s="39"/>
      <c r="L1139" s="38"/>
    </row>
    <row r="1140" spans="1:12" s="37" customFormat="1" ht="13.5" x14ac:dyDescent="0.25">
      <c r="A1140" s="30"/>
      <c r="B1140" s="30"/>
      <c r="C1140" s="28"/>
      <c r="D1140" s="36"/>
      <c r="E1140" s="30"/>
      <c r="F1140" s="30"/>
      <c r="G1140" s="30"/>
      <c r="H1140" s="30"/>
      <c r="I1140" s="30"/>
      <c r="K1140" s="39"/>
      <c r="L1140" s="38"/>
    </row>
    <row r="1141" spans="1:12" s="37" customFormat="1" ht="13.5" x14ac:dyDescent="0.25">
      <c r="A1141" s="30"/>
      <c r="B1141" s="30"/>
      <c r="C1141" s="28"/>
      <c r="D1141" s="36"/>
      <c r="E1141" s="30"/>
      <c r="F1141" s="30"/>
      <c r="G1141" s="30"/>
      <c r="H1141" s="30"/>
      <c r="I1141" s="30"/>
      <c r="K1141" s="39"/>
      <c r="L1141" s="38"/>
    </row>
    <row r="1142" spans="1:12" s="37" customFormat="1" ht="13.5" x14ac:dyDescent="0.25">
      <c r="A1142" s="30"/>
      <c r="B1142" s="30"/>
      <c r="C1142" s="28"/>
      <c r="D1142" s="36"/>
      <c r="E1142" s="30"/>
      <c r="F1142" s="30"/>
      <c r="G1142" s="30"/>
      <c r="H1142" s="30"/>
      <c r="I1142" s="30"/>
      <c r="K1142" s="39"/>
      <c r="L1142" s="38"/>
    </row>
    <row r="1143" spans="1:12" s="37" customFormat="1" ht="13.5" x14ac:dyDescent="0.25">
      <c r="A1143" s="30"/>
      <c r="B1143" s="30"/>
      <c r="C1143" s="28"/>
      <c r="D1143" s="36"/>
      <c r="E1143" s="30"/>
      <c r="F1143" s="30"/>
      <c r="G1143" s="30"/>
      <c r="H1143" s="30"/>
      <c r="I1143" s="30"/>
      <c r="K1143" s="39"/>
      <c r="L1143" s="38"/>
    </row>
    <row r="1144" spans="1:12" s="37" customFormat="1" ht="13.5" x14ac:dyDescent="0.25">
      <c r="A1144" s="30"/>
      <c r="B1144" s="30"/>
      <c r="C1144" s="28"/>
      <c r="D1144" s="36"/>
      <c r="E1144" s="30"/>
      <c r="F1144" s="30"/>
      <c r="G1144" s="30"/>
      <c r="H1144" s="30"/>
      <c r="I1144" s="30"/>
      <c r="K1144" s="39"/>
      <c r="L1144" s="38"/>
    </row>
    <row r="1145" spans="1:12" s="37" customFormat="1" ht="13.5" x14ac:dyDescent="0.25">
      <c r="A1145" s="30"/>
      <c r="B1145" s="30"/>
      <c r="C1145" s="28"/>
      <c r="D1145" s="36"/>
      <c r="E1145" s="30"/>
      <c r="F1145" s="30"/>
      <c r="G1145" s="30"/>
      <c r="H1145" s="30"/>
      <c r="I1145" s="30"/>
      <c r="K1145" s="39"/>
      <c r="L1145" s="38"/>
    </row>
    <row r="1146" spans="1:12" s="37" customFormat="1" ht="13.5" x14ac:dyDescent="0.25">
      <c r="A1146" s="30"/>
      <c r="B1146" s="30"/>
      <c r="C1146" s="28"/>
      <c r="D1146" s="36"/>
      <c r="E1146" s="30"/>
      <c r="F1146" s="30"/>
      <c r="G1146" s="30"/>
      <c r="H1146" s="30"/>
      <c r="I1146" s="30"/>
      <c r="K1146" s="39"/>
      <c r="L1146" s="38"/>
    </row>
    <row r="1147" spans="1:12" s="37" customFormat="1" ht="13.5" x14ac:dyDescent="0.25">
      <c r="A1147" s="30"/>
      <c r="B1147" s="30"/>
      <c r="C1147" s="28"/>
      <c r="D1147" s="36"/>
      <c r="E1147" s="30"/>
      <c r="F1147" s="30"/>
      <c r="G1147" s="30"/>
      <c r="H1147" s="30"/>
      <c r="I1147" s="30"/>
      <c r="K1147" s="39"/>
      <c r="L1147" s="38"/>
    </row>
    <row r="1148" spans="1:12" s="37" customFormat="1" ht="13.5" x14ac:dyDescent="0.25">
      <c r="A1148" s="30"/>
      <c r="B1148" s="30"/>
      <c r="C1148" s="28"/>
      <c r="D1148" s="36"/>
      <c r="E1148" s="30"/>
      <c r="F1148" s="30"/>
      <c r="G1148" s="30"/>
      <c r="H1148" s="30"/>
      <c r="I1148" s="30"/>
      <c r="K1148" s="39"/>
      <c r="L1148" s="38"/>
    </row>
    <row r="1149" spans="1:12" s="37" customFormat="1" ht="13.5" x14ac:dyDescent="0.25">
      <c r="A1149" s="30"/>
      <c r="B1149" s="30"/>
      <c r="C1149" s="28"/>
      <c r="D1149" s="36"/>
      <c r="E1149" s="30"/>
      <c r="F1149" s="30"/>
      <c r="G1149" s="30"/>
      <c r="H1149" s="30"/>
      <c r="I1149" s="30"/>
      <c r="K1149" s="39"/>
      <c r="L1149" s="38"/>
    </row>
    <row r="1150" spans="1:12" s="37" customFormat="1" ht="13.5" x14ac:dyDescent="0.25">
      <c r="A1150" s="30"/>
      <c r="B1150" s="30"/>
      <c r="C1150" s="28"/>
      <c r="D1150" s="36"/>
      <c r="E1150" s="30"/>
      <c r="F1150" s="30"/>
      <c r="G1150" s="30"/>
      <c r="H1150" s="30"/>
      <c r="I1150" s="30"/>
      <c r="K1150" s="39"/>
      <c r="L1150" s="38"/>
    </row>
    <row r="1151" spans="1:12" s="37" customFormat="1" ht="13.5" x14ac:dyDescent="0.25">
      <c r="A1151" s="30"/>
      <c r="B1151" s="30"/>
      <c r="C1151" s="28"/>
      <c r="D1151" s="36"/>
      <c r="E1151" s="30"/>
      <c r="F1151" s="30"/>
      <c r="G1151" s="30"/>
      <c r="H1151" s="30"/>
      <c r="I1151" s="30"/>
      <c r="K1151" s="39"/>
      <c r="L1151" s="38"/>
    </row>
    <row r="1152" spans="1:12" s="37" customFormat="1" ht="13.5" x14ac:dyDescent="0.25">
      <c r="A1152" s="30"/>
      <c r="B1152" s="30"/>
      <c r="C1152" s="28"/>
      <c r="D1152" s="36"/>
      <c r="E1152" s="30"/>
      <c r="F1152" s="30"/>
      <c r="G1152" s="30"/>
      <c r="H1152" s="30"/>
      <c r="I1152" s="30"/>
      <c r="K1152" s="39"/>
      <c r="L1152" s="38"/>
    </row>
    <row r="1153" spans="1:12" s="37" customFormat="1" ht="13.5" x14ac:dyDescent="0.25">
      <c r="A1153" s="30"/>
      <c r="B1153" s="30"/>
      <c r="C1153" s="28"/>
      <c r="D1153" s="36"/>
      <c r="E1153" s="30"/>
      <c r="F1153" s="30"/>
      <c r="G1153" s="30"/>
      <c r="H1153" s="30"/>
      <c r="I1153" s="30"/>
      <c r="K1153" s="39"/>
      <c r="L1153" s="38"/>
    </row>
    <row r="1154" spans="1:12" s="37" customFormat="1" ht="13.5" x14ac:dyDescent="0.25">
      <c r="A1154" s="30"/>
      <c r="B1154" s="30"/>
      <c r="C1154" s="28"/>
      <c r="D1154" s="36"/>
      <c r="E1154" s="30"/>
      <c r="F1154" s="30"/>
      <c r="G1154" s="30"/>
      <c r="H1154" s="30"/>
      <c r="I1154" s="30"/>
      <c r="K1154" s="39"/>
      <c r="L1154" s="38"/>
    </row>
    <row r="1155" spans="1:12" s="37" customFormat="1" ht="13.5" x14ac:dyDescent="0.25">
      <c r="A1155" s="30"/>
      <c r="B1155" s="30"/>
      <c r="C1155" s="28"/>
      <c r="D1155" s="36"/>
      <c r="E1155" s="30"/>
      <c r="F1155" s="30"/>
      <c r="G1155" s="30"/>
      <c r="H1155" s="30"/>
      <c r="I1155" s="30"/>
      <c r="K1155" s="39"/>
      <c r="L1155" s="38"/>
    </row>
    <row r="1156" spans="1:12" s="37" customFormat="1" ht="13.5" x14ac:dyDescent="0.25">
      <c r="A1156" s="30"/>
      <c r="B1156" s="30"/>
      <c r="C1156" s="28"/>
      <c r="D1156" s="36"/>
      <c r="E1156" s="30"/>
      <c r="F1156" s="30"/>
      <c r="G1156" s="30"/>
      <c r="H1156" s="30"/>
      <c r="I1156" s="30"/>
      <c r="K1156" s="39"/>
      <c r="L1156" s="38"/>
    </row>
    <row r="1157" spans="1:12" s="37" customFormat="1" ht="13.5" x14ac:dyDescent="0.25">
      <c r="A1157" s="30"/>
      <c r="B1157" s="30"/>
      <c r="C1157" s="28"/>
      <c r="D1157" s="36"/>
      <c r="E1157" s="30"/>
      <c r="F1157" s="30"/>
      <c r="G1157" s="30"/>
      <c r="H1157" s="30"/>
      <c r="I1157" s="30"/>
      <c r="K1157" s="39"/>
      <c r="L1157" s="38"/>
    </row>
    <row r="1158" spans="1:12" s="37" customFormat="1" ht="13.5" x14ac:dyDescent="0.25">
      <c r="A1158" s="30"/>
      <c r="B1158" s="30"/>
      <c r="C1158" s="28"/>
      <c r="D1158" s="36"/>
      <c r="E1158" s="30"/>
      <c r="F1158" s="30"/>
      <c r="G1158" s="30"/>
      <c r="H1158" s="30"/>
      <c r="I1158" s="30"/>
      <c r="K1158" s="39"/>
      <c r="L1158" s="38"/>
    </row>
    <row r="1159" spans="1:12" s="37" customFormat="1" ht="13.5" x14ac:dyDescent="0.25">
      <c r="A1159" s="30"/>
      <c r="B1159" s="30"/>
      <c r="C1159" s="28"/>
      <c r="D1159" s="36"/>
      <c r="E1159" s="30"/>
      <c r="F1159" s="30"/>
      <c r="G1159" s="30"/>
      <c r="H1159" s="30"/>
      <c r="I1159" s="30"/>
      <c r="K1159" s="39"/>
      <c r="L1159" s="38"/>
    </row>
    <row r="1160" spans="1:12" s="37" customFormat="1" ht="13.5" x14ac:dyDescent="0.25">
      <c r="A1160" s="30"/>
      <c r="B1160" s="30"/>
      <c r="C1160" s="28"/>
      <c r="D1160" s="36"/>
      <c r="E1160" s="30"/>
      <c r="F1160" s="30"/>
      <c r="G1160" s="30"/>
      <c r="H1160" s="30"/>
      <c r="I1160" s="30"/>
      <c r="K1160" s="39"/>
      <c r="L1160" s="38"/>
    </row>
    <row r="1161" spans="1:12" s="37" customFormat="1" ht="13.5" x14ac:dyDescent="0.25">
      <c r="A1161" s="30"/>
      <c r="B1161" s="30"/>
      <c r="C1161" s="28"/>
      <c r="D1161" s="36"/>
      <c r="E1161" s="30"/>
      <c r="F1161" s="30"/>
      <c r="G1161" s="30"/>
      <c r="H1161" s="30"/>
      <c r="I1161" s="30"/>
      <c r="K1161" s="39"/>
      <c r="L1161" s="38"/>
    </row>
    <row r="1162" spans="1:12" s="37" customFormat="1" ht="13.5" x14ac:dyDescent="0.25">
      <c r="A1162" s="30"/>
      <c r="B1162" s="30"/>
      <c r="C1162" s="28"/>
      <c r="D1162" s="36"/>
      <c r="E1162" s="30"/>
      <c r="F1162" s="30"/>
      <c r="G1162" s="30"/>
      <c r="H1162" s="30"/>
      <c r="I1162" s="30"/>
      <c r="K1162" s="39"/>
      <c r="L1162" s="38"/>
    </row>
    <row r="1163" spans="1:12" s="37" customFormat="1" ht="13.5" x14ac:dyDescent="0.25">
      <c r="A1163" s="30"/>
      <c r="B1163" s="30"/>
      <c r="C1163" s="28"/>
      <c r="D1163" s="36"/>
      <c r="E1163" s="30"/>
      <c r="F1163" s="30"/>
      <c r="G1163" s="30"/>
      <c r="H1163" s="30"/>
      <c r="I1163" s="30"/>
      <c r="K1163" s="39"/>
      <c r="L1163" s="38"/>
    </row>
    <row r="1164" spans="1:12" s="37" customFormat="1" ht="13.5" x14ac:dyDescent="0.25">
      <c r="A1164" s="30"/>
      <c r="B1164" s="30"/>
      <c r="C1164" s="28"/>
      <c r="D1164" s="36"/>
      <c r="E1164" s="30"/>
      <c r="F1164" s="30"/>
      <c r="G1164" s="30"/>
      <c r="H1164" s="30"/>
      <c r="I1164" s="30"/>
      <c r="K1164" s="39"/>
      <c r="L1164" s="38"/>
    </row>
    <row r="1165" spans="1:12" s="37" customFormat="1" ht="13.5" x14ac:dyDescent="0.25">
      <c r="A1165" s="30"/>
      <c r="B1165" s="30"/>
      <c r="C1165" s="28"/>
      <c r="D1165" s="36"/>
      <c r="E1165" s="30"/>
      <c r="F1165" s="30"/>
      <c r="G1165" s="30"/>
      <c r="H1165" s="30"/>
      <c r="I1165" s="30"/>
      <c r="K1165" s="39"/>
      <c r="L1165" s="38"/>
    </row>
  </sheetData>
  <mergeCells count="69">
    <mergeCell ref="C179:I179"/>
    <mergeCell ref="A180:B180"/>
    <mergeCell ref="C180:I180"/>
    <mergeCell ref="C181:I181"/>
    <mergeCell ref="C174:I174"/>
    <mergeCell ref="A175:B175"/>
    <mergeCell ref="A176:B176"/>
    <mergeCell ref="C176:I176"/>
    <mergeCell ref="C177:I177"/>
    <mergeCell ref="A178:B178"/>
    <mergeCell ref="A169:B169"/>
    <mergeCell ref="C178:I178"/>
    <mergeCell ref="A170:B170"/>
    <mergeCell ref="C170:I170"/>
    <mergeCell ref="C171:I171"/>
    <mergeCell ref="A172:B172"/>
    <mergeCell ref="A173:B173"/>
    <mergeCell ref="C173:I173"/>
    <mergeCell ref="A150:I150"/>
    <mergeCell ref="C152:D152"/>
    <mergeCell ref="C153:D153"/>
    <mergeCell ref="C154:D154"/>
    <mergeCell ref="C164:D164"/>
    <mergeCell ref="A105:I105"/>
    <mergeCell ref="A119:I119"/>
    <mergeCell ref="C123:D123"/>
    <mergeCell ref="A125:I125"/>
    <mergeCell ref="A144:I144"/>
    <mergeCell ref="C38:D38"/>
    <mergeCell ref="A50:I50"/>
    <mergeCell ref="A65:I65"/>
    <mergeCell ref="A78:I78"/>
    <mergeCell ref="A91:I91"/>
    <mergeCell ref="C22:D22"/>
    <mergeCell ref="A24:I24"/>
    <mergeCell ref="A34:I34"/>
    <mergeCell ref="C36:D36"/>
    <mergeCell ref="C37:D37"/>
    <mergeCell ref="A18:C18"/>
    <mergeCell ref="G18:I18"/>
    <mergeCell ref="L19:M19"/>
    <mergeCell ref="A20:A21"/>
    <mergeCell ref="B20:B21"/>
    <mergeCell ref="C20:D21"/>
    <mergeCell ref="E20:H20"/>
    <mergeCell ref="I20:I21"/>
    <mergeCell ref="J20:J21"/>
    <mergeCell ref="K20:K21"/>
    <mergeCell ref="L20:L21"/>
    <mergeCell ref="A12:I12"/>
    <mergeCell ref="A13:I13"/>
    <mergeCell ref="A14:I14"/>
    <mergeCell ref="A16:I16"/>
    <mergeCell ref="A17:I17"/>
    <mergeCell ref="A9:B9"/>
    <mergeCell ref="E9:F9"/>
    <mergeCell ref="A10:B10"/>
    <mergeCell ref="A11:B11"/>
    <mergeCell ref="E11:F11"/>
    <mergeCell ref="C5:I5"/>
    <mergeCell ref="A6:B6"/>
    <mergeCell ref="C6:I6"/>
    <mergeCell ref="A7:B7"/>
    <mergeCell ref="A8:B8"/>
    <mergeCell ref="H1:I1"/>
    <mergeCell ref="H2:I2"/>
    <mergeCell ref="H3:I3"/>
    <mergeCell ref="A4:B4"/>
    <mergeCell ref="C4:I4"/>
  </mergeCells>
  <printOptions horizontalCentered="1"/>
  <pageMargins left="0.59055118110236227" right="0.19685039370078741" top="0.59055118110236227" bottom="0.59055118110236227" header="0.19685039370078741" footer="0.19685039370078741"/>
  <pageSetup paperSize="9" scale="91" orientation="portrait" horizontalDpi="4294967293" verticalDpi="1200" r:id="rId1"/>
  <headerFooter alignWithMargins="0">
    <oddHeader>&amp;C-&amp;P--</oddHeader>
    <oddFooter>&amp;L&amp;"Arial CYR,курсив"&amp;8&amp;Y&amp;F</oddFooter>
  </headerFooter>
  <rowBreaks count="1" manualBreakCount="1">
    <brk id="11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18"/>
  <sheetViews>
    <sheetView showGridLines="0" topLeftCell="A4" workbookViewId="0">
      <selection activeCell="J11" sqref="J11"/>
    </sheetView>
  </sheetViews>
  <sheetFormatPr defaultRowHeight="12.75" outlineLevelRow="2" outlineLevelCol="1" x14ac:dyDescent="0.2"/>
  <cols>
    <col min="1" max="1" width="7.140625" style="194" customWidth="1"/>
    <col min="2" max="2" width="15.7109375" style="194" customWidth="1"/>
    <col min="3" max="3" width="44" style="194" customWidth="1"/>
    <col min="4" max="5" width="11" style="194" customWidth="1"/>
    <col min="6" max="6" width="9.28515625" style="194" customWidth="1"/>
    <col min="7" max="7" width="11.85546875" style="194" customWidth="1"/>
    <col min="8" max="9" width="11" style="194" customWidth="1"/>
    <col min="10" max="10" width="11.85546875" style="194" customWidth="1"/>
    <col min="11" max="11" width="9.28515625" style="194" customWidth="1" outlineLevel="1"/>
    <col min="12" max="12" width="11.85546875" style="194" customWidth="1" outlineLevel="1"/>
    <col min="13" max="16384" width="9.140625" style="194"/>
  </cols>
  <sheetData>
    <row r="1" spans="1:12" s="195" customFormat="1" x14ac:dyDescent="0.25">
      <c r="L1" s="309" t="s">
        <v>646</v>
      </c>
    </row>
    <row r="2" spans="1:12" s="195" customFormat="1" x14ac:dyDescent="0.25">
      <c r="A2" s="308" t="s">
        <v>645</v>
      </c>
      <c r="B2" s="308"/>
      <c r="C2" s="306"/>
      <c r="D2" s="307"/>
      <c r="E2" s="307"/>
      <c r="F2" s="307"/>
      <c r="G2" s="307"/>
      <c r="H2" s="307"/>
      <c r="I2" s="307"/>
      <c r="J2" s="307"/>
      <c r="K2" s="306"/>
      <c r="L2" s="306"/>
    </row>
    <row r="3" spans="1:12" s="195" customFormat="1" x14ac:dyDescent="0.25">
      <c r="A3" s="308" t="s">
        <v>644</v>
      </c>
      <c r="B3" s="308"/>
      <c r="C3" s="306"/>
      <c r="D3" s="307"/>
      <c r="E3" s="307"/>
      <c r="F3" s="307"/>
      <c r="G3" s="307"/>
      <c r="H3" s="307"/>
      <c r="I3" s="307"/>
      <c r="J3" s="307"/>
      <c r="K3" s="306"/>
      <c r="L3" s="306"/>
    </row>
    <row r="4" spans="1:12" ht="24.95" customHeight="1" x14ac:dyDescent="0.25">
      <c r="A4" s="427" t="s">
        <v>2091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 s="297" customFormat="1" ht="12" x14ac:dyDescent="0.25">
      <c r="A5" s="305" t="s">
        <v>643</v>
      </c>
      <c r="B5" s="305"/>
      <c r="C5" s="304"/>
      <c r="D5" s="299" t="s">
        <v>642</v>
      </c>
      <c r="E5" s="299"/>
    </row>
    <row r="6" spans="1:12" ht="24.95" customHeight="1" x14ac:dyDescent="0.25">
      <c r="A6" s="427" t="s">
        <v>2092</v>
      </c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</row>
    <row r="7" spans="1:12" s="297" customFormat="1" ht="12" x14ac:dyDescent="0.25">
      <c r="A7" s="305" t="s">
        <v>641</v>
      </c>
      <c r="B7" s="305"/>
      <c r="C7" s="304"/>
      <c r="D7" s="299" t="s">
        <v>640</v>
      </c>
      <c r="E7" s="299"/>
      <c r="F7" s="299"/>
      <c r="G7" s="299"/>
      <c r="H7" s="298"/>
    </row>
    <row r="8" spans="1:12" ht="20.100000000000001" customHeight="1" x14ac:dyDescent="0.25">
      <c r="A8" s="251"/>
      <c r="C8" s="303"/>
      <c r="D8" s="303"/>
      <c r="E8" s="302" t="s">
        <v>639</v>
      </c>
      <c r="F8" s="428" t="s">
        <v>638</v>
      </c>
      <c r="G8" s="428"/>
      <c r="H8" s="428"/>
      <c r="I8" s="428"/>
      <c r="J8" s="428"/>
      <c r="K8" s="428"/>
      <c r="L8" s="428"/>
    </row>
    <row r="9" spans="1:12" ht="24.95" customHeight="1" x14ac:dyDescent="0.2">
      <c r="A9" s="429" t="s">
        <v>12</v>
      </c>
      <c r="B9" s="429"/>
      <c r="C9" s="429"/>
      <c r="D9" s="429"/>
      <c r="E9" s="429"/>
      <c r="F9" s="429"/>
      <c r="G9" s="429"/>
      <c r="H9" s="429"/>
      <c r="I9" s="429"/>
      <c r="J9" s="429"/>
      <c r="K9" s="429"/>
      <c r="L9" s="429"/>
    </row>
    <row r="10" spans="1:12" s="195" customFormat="1" x14ac:dyDescent="0.25">
      <c r="A10" s="297"/>
      <c r="B10" s="301"/>
      <c r="C10" s="300"/>
      <c r="D10" s="299" t="s">
        <v>637</v>
      </c>
      <c r="E10" s="299"/>
      <c r="F10" s="299"/>
      <c r="G10" s="298"/>
      <c r="H10" s="297"/>
      <c r="I10" s="297"/>
      <c r="J10" s="297"/>
      <c r="K10" s="297"/>
      <c r="L10" s="297"/>
    </row>
    <row r="11" spans="1:12" s="195" customFormat="1" x14ac:dyDescent="0.25">
      <c r="B11" s="296" t="s">
        <v>636</v>
      </c>
      <c r="C11" s="295" t="s">
        <v>635</v>
      </c>
      <c r="D11" s="294" t="s">
        <v>634</v>
      </c>
      <c r="E11" s="289"/>
      <c r="F11" s="289"/>
      <c r="G11" s="289"/>
      <c r="H11" s="289"/>
      <c r="I11" s="289"/>
      <c r="J11" s="289"/>
      <c r="K11" s="289"/>
      <c r="L11" s="289"/>
    </row>
    <row r="12" spans="1:12" ht="20.100000000000001" customHeight="1" x14ac:dyDescent="0.2">
      <c r="B12" s="285" t="s">
        <v>633</v>
      </c>
      <c r="C12" s="293" t="s">
        <v>632</v>
      </c>
      <c r="D12" s="292"/>
      <c r="E12" s="285"/>
      <c r="F12" s="285"/>
      <c r="G12" s="285"/>
      <c r="H12" s="285"/>
      <c r="I12" s="285"/>
      <c r="J12" s="285"/>
      <c r="K12" s="285"/>
      <c r="L12" s="285"/>
    </row>
    <row r="13" spans="1:12" s="195" customFormat="1" x14ac:dyDescent="0.25">
      <c r="B13" s="289"/>
      <c r="C13" s="291" t="s">
        <v>631</v>
      </c>
      <c r="D13" s="290"/>
      <c r="E13" s="289"/>
      <c r="F13" s="289"/>
      <c r="G13" s="289"/>
      <c r="H13" s="289"/>
      <c r="I13" s="289"/>
      <c r="J13" s="289"/>
      <c r="K13" s="289"/>
      <c r="L13" s="289"/>
    </row>
    <row r="14" spans="1:12" x14ac:dyDescent="0.2">
      <c r="A14" s="288" t="s">
        <v>630</v>
      </c>
      <c r="B14" s="288"/>
      <c r="C14" s="344"/>
      <c r="D14" s="287"/>
      <c r="E14" s="286"/>
      <c r="F14" s="285"/>
    </row>
    <row r="15" spans="1:12" s="195" customFormat="1" x14ac:dyDescent="0.2">
      <c r="A15" s="281"/>
      <c r="B15" s="281"/>
      <c r="C15" s="284"/>
      <c r="D15" s="283" t="s">
        <v>629</v>
      </c>
      <c r="E15" s="282"/>
      <c r="F15" s="281"/>
      <c r="I15" s="280"/>
    </row>
    <row r="16" spans="1:12" x14ac:dyDescent="0.2">
      <c r="A16" s="279" t="s">
        <v>628</v>
      </c>
      <c r="B16" s="279"/>
      <c r="C16" s="278" t="s">
        <v>2086</v>
      </c>
      <c r="D16" s="262" t="s">
        <v>2085</v>
      </c>
      <c r="E16" s="261" t="s">
        <v>616</v>
      </c>
      <c r="F16" s="279" t="s">
        <v>627</v>
      </c>
      <c r="G16" s="279"/>
      <c r="H16" s="278" t="s">
        <v>2084</v>
      </c>
      <c r="I16" s="277" t="s">
        <v>2083</v>
      </c>
      <c r="J16" s="276" t="s">
        <v>616</v>
      </c>
      <c r="K16" s="257"/>
    </row>
    <row r="17" spans="1:12" s="257" customFormat="1" outlineLevel="1" x14ac:dyDescent="0.2">
      <c r="A17" s="275" t="s">
        <v>626</v>
      </c>
      <c r="B17" s="275"/>
      <c r="C17" s="274"/>
      <c r="D17" s="273"/>
      <c r="E17" s="261"/>
      <c r="F17" s="272" t="s">
        <v>625</v>
      </c>
      <c r="G17" s="272"/>
      <c r="H17" s="272"/>
      <c r="I17" s="271" t="s">
        <v>2082</v>
      </c>
      <c r="J17" s="270" t="s">
        <v>620</v>
      </c>
    </row>
    <row r="18" spans="1:12" s="257" customFormat="1" outlineLevel="1" x14ac:dyDescent="0.2">
      <c r="A18" s="264" t="s">
        <v>624</v>
      </c>
      <c r="B18" s="264"/>
      <c r="C18" s="263" t="s">
        <v>2081</v>
      </c>
      <c r="D18" s="262" t="s">
        <v>2080</v>
      </c>
      <c r="E18" s="261" t="s">
        <v>616</v>
      </c>
      <c r="F18" s="269" t="s">
        <v>623</v>
      </c>
      <c r="G18" s="269"/>
      <c r="H18" s="269"/>
      <c r="I18" s="268" t="s">
        <v>2079</v>
      </c>
      <c r="J18" s="267" t="s">
        <v>620</v>
      </c>
    </row>
    <row r="19" spans="1:12" s="257" customFormat="1" outlineLevel="1" x14ac:dyDescent="0.2">
      <c r="A19" s="264" t="s">
        <v>622</v>
      </c>
      <c r="B19" s="264"/>
      <c r="C19" s="263" t="s">
        <v>2078</v>
      </c>
      <c r="D19" s="262" t="s">
        <v>2077</v>
      </c>
      <c r="E19" s="261" t="s">
        <v>616</v>
      </c>
      <c r="F19" s="269" t="s">
        <v>621</v>
      </c>
      <c r="G19" s="269"/>
      <c r="H19" s="269"/>
      <c r="I19" s="268" t="s">
        <v>2076</v>
      </c>
      <c r="J19" s="267" t="s">
        <v>620</v>
      </c>
    </row>
    <row r="20" spans="1:12" s="257" customFormat="1" outlineLevel="1" x14ac:dyDescent="0.2">
      <c r="A20" s="264" t="s">
        <v>619</v>
      </c>
      <c r="B20" s="264"/>
      <c r="C20" s="263" t="s">
        <v>2075</v>
      </c>
      <c r="D20" s="262" t="s">
        <v>2074</v>
      </c>
      <c r="E20" s="261" t="s">
        <v>616</v>
      </c>
      <c r="F20" s="266"/>
      <c r="G20" s="260"/>
      <c r="H20" s="260"/>
      <c r="I20" s="259"/>
      <c r="J20" s="265"/>
    </row>
    <row r="21" spans="1:12" s="257" customFormat="1" outlineLevel="1" x14ac:dyDescent="0.2">
      <c r="A21" s="264" t="s">
        <v>618</v>
      </c>
      <c r="B21" s="264"/>
      <c r="C21" s="263"/>
      <c r="D21" s="262" t="s">
        <v>617</v>
      </c>
      <c r="E21" s="261" t="s">
        <v>616</v>
      </c>
      <c r="F21" s="260"/>
      <c r="G21" s="260"/>
      <c r="H21" s="195"/>
      <c r="I21" s="259"/>
      <c r="J21" s="258"/>
    </row>
    <row r="22" spans="1:12" s="195" customFormat="1" ht="14.25" x14ac:dyDescent="0.25">
      <c r="A22" s="430"/>
      <c r="B22" s="430"/>
      <c r="C22" s="430"/>
      <c r="D22" s="430"/>
      <c r="E22" s="430"/>
      <c r="F22" s="430"/>
      <c r="G22" s="430"/>
      <c r="H22" s="430"/>
      <c r="I22" s="430"/>
      <c r="J22" s="430"/>
      <c r="K22" s="256"/>
    </row>
    <row r="23" spans="1:12" s="254" customFormat="1" ht="39.950000000000003" customHeight="1" x14ac:dyDescent="0.25">
      <c r="A23" s="434" t="s">
        <v>615</v>
      </c>
      <c r="B23" s="434" t="s">
        <v>614</v>
      </c>
      <c r="C23" s="434" t="s">
        <v>613</v>
      </c>
      <c r="D23" s="434" t="s">
        <v>612</v>
      </c>
      <c r="E23" s="442" t="s">
        <v>14</v>
      </c>
      <c r="F23" s="432"/>
      <c r="G23" s="443"/>
      <c r="H23" s="431" t="s">
        <v>611</v>
      </c>
      <c r="I23" s="432"/>
      <c r="J23" s="433"/>
      <c r="K23" s="434" t="s">
        <v>610</v>
      </c>
      <c r="L23" s="434" t="s">
        <v>609</v>
      </c>
    </row>
    <row r="24" spans="1:12" s="254" customFormat="1" ht="39.950000000000003" customHeight="1" x14ac:dyDescent="0.25">
      <c r="A24" s="435"/>
      <c r="B24" s="435"/>
      <c r="C24" s="435"/>
      <c r="D24" s="435"/>
      <c r="E24" s="255" t="s">
        <v>607</v>
      </c>
      <c r="F24" s="255" t="s">
        <v>606</v>
      </c>
      <c r="G24" s="255" t="s">
        <v>608</v>
      </c>
      <c r="H24" s="255" t="s">
        <v>607</v>
      </c>
      <c r="I24" s="255" t="s">
        <v>606</v>
      </c>
      <c r="J24" s="255" t="s">
        <v>605</v>
      </c>
      <c r="K24" s="435"/>
      <c r="L24" s="435"/>
    </row>
    <row r="25" spans="1:12" s="251" customFormat="1" x14ac:dyDescent="0.2">
      <c r="A25" s="253">
        <v>1</v>
      </c>
      <c r="B25" s="252">
        <v>2</v>
      </c>
      <c r="C25" s="252">
        <v>3</v>
      </c>
      <c r="D25" s="252">
        <v>4</v>
      </c>
      <c r="E25" s="252">
        <v>5</v>
      </c>
      <c r="F25" s="252">
        <v>6</v>
      </c>
      <c r="G25" s="252">
        <v>7</v>
      </c>
      <c r="H25" s="252">
        <v>8</v>
      </c>
      <c r="I25" s="252">
        <v>9</v>
      </c>
      <c r="J25" s="252">
        <v>10</v>
      </c>
      <c r="K25" s="252">
        <v>11</v>
      </c>
      <c r="L25" s="252">
        <v>12</v>
      </c>
    </row>
    <row r="26" spans="1:12" x14ac:dyDescent="0.2">
      <c r="A26" s="436"/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8"/>
    </row>
    <row r="27" spans="1:12" s="195" customFormat="1" ht="25.5" customHeight="1" x14ac:dyDescent="0.25">
      <c r="A27" s="439" t="s">
        <v>757</v>
      </c>
      <c r="B27" s="440"/>
      <c r="C27" s="440"/>
      <c r="D27" s="440"/>
      <c r="E27" s="440"/>
      <c r="F27" s="440"/>
      <c r="G27" s="440"/>
      <c r="H27" s="440"/>
      <c r="I27" s="440"/>
      <c r="J27" s="440"/>
      <c r="K27" s="440"/>
      <c r="L27" s="441"/>
    </row>
    <row r="28" spans="1:12" ht="15" customHeight="1" thickBot="1" x14ac:dyDescent="0.25">
      <c r="A28" s="444" t="s">
        <v>1373</v>
      </c>
      <c r="B28" s="445"/>
      <c r="C28" s="445"/>
      <c r="D28" s="445"/>
      <c r="E28" s="445"/>
      <c r="F28" s="445"/>
      <c r="G28" s="445"/>
      <c r="H28" s="445"/>
      <c r="I28" s="445"/>
      <c r="J28" s="445"/>
      <c r="K28" s="445"/>
      <c r="L28" s="446"/>
    </row>
    <row r="29" spans="1:12" s="195" customFormat="1" ht="12.75" customHeight="1" thickTop="1" x14ac:dyDescent="0.25">
      <c r="A29" s="250"/>
      <c r="B29" s="447" t="s">
        <v>1372</v>
      </c>
      <c r="C29" s="447"/>
      <c r="D29" s="447"/>
      <c r="E29" s="447"/>
      <c r="F29" s="447"/>
      <c r="G29" s="447"/>
      <c r="H29" s="249"/>
      <c r="I29" s="249"/>
      <c r="J29" s="249"/>
      <c r="K29" s="249"/>
      <c r="L29" s="248"/>
    </row>
    <row r="30" spans="1:12" s="217" customFormat="1" ht="76.5" customHeight="1" x14ac:dyDescent="0.25">
      <c r="A30" s="223" t="s">
        <v>0</v>
      </c>
      <c r="B30" s="222" t="s">
        <v>1371</v>
      </c>
      <c r="C30" s="221" t="s">
        <v>1370</v>
      </c>
      <c r="D30" s="220" t="s">
        <v>15</v>
      </c>
      <c r="E30" s="219">
        <v>3.34</v>
      </c>
      <c r="F30" s="219">
        <v>1</v>
      </c>
      <c r="G30" s="219">
        <v>3.34</v>
      </c>
      <c r="H30" s="218"/>
      <c r="I30" s="218"/>
      <c r="J30" s="218"/>
      <c r="K30" s="218"/>
      <c r="L30" s="218"/>
    </row>
    <row r="31" spans="1:12" s="224" customFormat="1" x14ac:dyDescent="0.25">
      <c r="A31" s="229"/>
      <c r="B31" s="228" t="s">
        <v>0</v>
      </c>
      <c r="C31" s="227" t="s">
        <v>404</v>
      </c>
      <c r="D31" s="226"/>
      <c r="E31" s="225"/>
      <c r="F31" s="225"/>
      <c r="G31" s="225"/>
      <c r="H31" s="225">
        <v>4189.2</v>
      </c>
      <c r="I31" s="225">
        <v>1</v>
      </c>
      <c r="J31" s="225">
        <v>13991.93</v>
      </c>
      <c r="K31" s="225">
        <v>23.1</v>
      </c>
      <c r="L31" s="225">
        <v>323214</v>
      </c>
    </row>
    <row r="32" spans="1:12" s="241" customFormat="1" hidden="1" outlineLevel="2" x14ac:dyDescent="0.25">
      <c r="A32" s="243"/>
      <c r="B32" s="228"/>
      <c r="C32" s="242" t="s">
        <v>1045</v>
      </c>
      <c r="D32" s="226" t="s">
        <v>16</v>
      </c>
      <c r="E32" s="225">
        <v>532.29999999999995</v>
      </c>
      <c r="F32" s="225">
        <v>1</v>
      </c>
      <c r="G32" s="225">
        <v>1777.8820000000001</v>
      </c>
      <c r="H32" s="225"/>
      <c r="I32" s="225">
        <v>1</v>
      </c>
      <c r="J32" s="225">
        <v>13991.93</v>
      </c>
      <c r="K32" s="225">
        <v>23.1</v>
      </c>
      <c r="L32" s="225">
        <v>323214</v>
      </c>
    </row>
    <row r="33" spans="1:12" s="224" customFormat="1" collapsed="1" x14ac:dyDescent="0.25">
      <c r="A33" s="229"/>
      <c r="B33" s="228" t="s">
        <v>1</v>
      </c>
      <c r="C33" s="227" t="s">
        <v>415</v>
      </c>
      <c r="D33" s="226"/>
      <c r="E33" s="225"/>
      <c r="F33" s="225"/>
      <c r="G33" s="225"/>
      <c r="H33" s="225">
        <v>418.18</v>
      </c>
      <c r="I33" s="225">
        <v>1</v>
      </c>
      <c r="J33" s="225">
        <v>1396.72</v>
      </c>
      <c r="K33" s="225"/>
      <c r="L33" s="225"/>
    </row>
    <row r="34" spans="1:12" s="241" customFormat="1" ht="25.5" hidden="1" outlineLevel="2" x14ac:dyDescent="0.25">
      <c r="A34" s="243" t="s">
        <v>0</v>
      </c>
      <c r="B34" s="228" t="s">
        <v>1119</v>
      </c>
      <c r="C34" s="242" t="s">
        <v>1118</v>
      </c>
      <c r="D34" s="226" t="s">
        <v>18</v>
      </c>
      <c r="E34" s="225">
        <v>14.28</v>
      </c>
      <c r="F34" s="225">
        <v>1</v>
      </c>
      <c r="G34" s="225">
        <v>47.6952</v>
      </c>
      <c r="H34" s="225">
        <v>1.53</v>
      </c>
      <c r="I34" s="225">
        <v>1</v>
      </c>
      <c r="J34" s="225">
        <v>72.97</v>
      </c>
      <c r="K34" s="225">
        <v>9.1300000000000008</v>
      </c>
      <c r="L34" s="225">
        <v>666</v>
      </c>
    </row>
    <row r="35" spans="1:12" s="241" customFormat="1" ht="25.5" hidden="1" outlineLevel="2" x14ac:dyDescent="0.25">
      <c r="A35" s="243" t="s">
        <v>1</v>
      </c>
      <c r="B35" s="228" t="s">
        <v>1197</v>
      </c>
      <c r="C35" s="242" t="s">
        <v>1196</v>
      </c>
      <c r="D35" s="226" t="s">
        <v>18</v>
      </c>
      <c r="E35" s="225">
        <v>7.14</v>
      </c>
      <c r="F35" s="225">
        <v>1</v>
      </c>
      <c r="G35" s="225">
        <v>23.8476</v>
      </c>
      <c r="H35" s="225">
        <v>48.81</v>
      </c>
      <c r="I35" s="225">
        <v>1</v>
      </c>
      <c r="J35" s="225">
        <v>1164</v>
      </c>
      <c r="K35" s="225">
        <v>9.1300000000000008</v>
      </c>
      <c r="L35" s="225">
        <v>10627</v>
      </c>
    </row>
    <row r="36" spans="1:12" s="241" customFormat="1" ht="25.5" hidden="1" outlineLevel="2" x14ac:dyDescent="0.25">
      <c r="A36" s="243" t="s">
        <v>2</v>
      </c>
      <c r="B36" s="228" t="s">
        <v>414</v>
      </c>
      <c r="C36" s="242" t="s">
        <v>17</v>
      </c>
      <c r="D36" s="226" t="s">
        <v>18</v>
      </c>
      <c r="E36" s="225">
        <v>1.53</v>
      </c>
      <c r="F36" s="225">
        <v>1</v>
      </c>
      <c r="G36" s="225">
        <v>5.1101999999999999</v>
      </c>
      <c r="H36" s="225">
        <v>31.26</v>
      </c>
      <c r="I36" s="225">
        <v>1</v>
      </c>
      <c r="J36" s="225">
        <v>159.74</v>
      </c>
      <c r="K36" s="225">
        <v>9.1300000000000008</v>
      </c>
      <c r="L36" s="225">
        <v>1458</v>
      </c>
    </row>
    <row r="37" spans="1:12" s="235" customFormat="1" hidden="1" outlineLevel="2" x14ac:dyDescent="0.25">
      <c r="A37" s="247"/>
      <c r="B37" s="245"/>
      <c r="C37" s="246" t="s">
        <v>19</v>
      </c>
      <c r="D37" s="245" t="s">
        <v>16</v>
      </c>
      <c r="E37" s="244">
        <v>1.53</v>
      </c>
      <c r="F37" s="244">
        <v>1</v>
      </c>
      <c r="G37" s="244">
        <v>5.1101999999999999</v>
      </c>
      <c r="H37" s="244">
        <v>13.5</v>
      </c>
      <c r="I37" s="244">
        <v>1</v>
      </c>
      <c r="J37" s="244">
        <v>68.989999999999995</v>
      </c>
      <c r="K37" s="244"/>
      <c r="L37" s="244">
        <v>630</v>
      </c>
    </row>
    <row r="38" spans="1:12" s="224" customFormat="1" collapsed="1" x14ac:dyDescent="0.25">
      <c r="A38" s="229"/>
      <c r="B38" s="228" t="s">
        <v>2</v>
      </c>
      <c r="C38" s="227" t="s">
        <v>413</v>
      </c>
      <c r="D38" s="226"/>
      <c r="E38" s="225"/>
      <c r="F38" s="225"/>
      <c r="G38" s="225"/>
      <c r="H38" s="225">
        <v>20.66</v>
      </c>
      <c r="I38" s="225">
        <v>1</v>
      </c>
      <c r="J38" s="225">
        <v>69</v>
      </c>
      <c r="K38" s="225">
        <v>23.1</v>
      </c>
      <c r="L38" s="225">
        <v>1594</v>
      </c>
    </row>
    <row r="39" spans="1:12" s="241" customFormat="1" hidden="1" outlineLevel="2" x14ac:dyDescent="0.25">
      <c r="A39" s="243"/>
      <c r="B39" s="228"/>
      <c r="C39" s="242" t="s">
        <v>19</v>
      </c>
      <c r="D39" s="226" t="s">
        <v>16</v>
      </c>
      <c r="E39" s="225">
        <v>1.53</v>
      </c>
      <c r="F39" s="225">
        <v>1</v>
      </c>
      <c r="G39" s="225">
        <v>5.1101999999999999</v>
      </c>
      <c r="H39" s="225"/>
      <c r="I39" s="225">
        <v>1</v>
      </c>
      <c r="J39" s="225">
        <v>69</v>
      </c>
      <c r="K39" s="225">
        <v>23.1</v>
      </c>
      <c r="L39" s="225">
        <v>1594</v>
      </c>
    </row>
    <row r="40" spans="1:12" s="230" customFormat="1" outlineLevel="1" collapsed="1" x14ac:dyDescent="0.25">
      <c r="A40" s="234"/>
      <c r="B40" s="232"/>
      <c r="C40" s="233" t="s">
        <v>399</v>
      </c>
      <c r="D40" s="232" t="s">
        <v>16</v>
      </c>
      <c r="E40" s="231">
        <v>532.29999999999995</v>
      </c>
      <c r="F40" s="231">
        <v>1</v>
      </c>
      <c r="G40" s="231">
        <v>1777.8820000000001</v>
      </c>
      <c r="H40" s="231"/>
      <c r="I40" s="231"/>
      <c r="J40" s="231"/>
      <c r="K40" s="231"/>
      <c r="L40" s="231"/>
    </row>
    <row r="41" spans="1:12" s="230" customFormat="1" outlineLevel="1" x14ac:dyDescent="0.25">
      <c r="A41" s="234"/>
      <c r="B41" s="232"/>
      <c r="C41" s="233" t="s">
        <v>412</v>
      </c>
      <c r="D41" s="232" t="s">
        <v>16</v>
      </c>
      <c r="E41" s="231">
        <v>1.53</v>
      </c>
      <c r="F41" s="231">
        <v>1</v>
      </c>
      <c r="G41" s="231">
        <v>5.1101999999999999</v>
      </c>
      <c r="H41" s="231"/>
      <c r="I41" s="231"/>
      <c r="J41" s="231"/>
      <c r="K41" s="231"/>
      <c r="L41" s="231"/>
    </row>
    <row r="42" spans="1:12" s="235" customFormat="1" x14ac:dyDescent="0.25">
      <c r="A42" s="240"/>
      <c r="B42" s="239"/>
      <c r="C42" s="238" t="s">
        <v>398</v>
      </c>
      <c r="D42" s="237"/>
      <c r="E42" s="236"/>
      <c r="F42" s="236"/>
      <c r="G42" s="236"/>
      <c r="H42" s="236"/>
      <c r="I42" s="236"/>
      <c r="J42" s="236">
        <v>15388.65</v>
      </c>
      <c r="K42" s="236"/>
      <c r="L42" s="236"/>
    </row>
    <row r="43" spans="1:12" s="230" customFormat="1" outlineLevel="1" x14ac:dyDescent="0.25">
      <c r="A43" s="234"/>
      <c r="B43" s="232"/>
      <c r="C43" s="233" t="s">
        <v>397</v>
      </c>
      <c r="D43" s="232"/>
      <c r="E43" s="231"/>
      <c r="F43" s="231"/>
      <c r="G43" s="231"/>
      <c r="H43" s="231"/>
      <c r="I43" s="231"/>
      <c r="J43" s="231">
        <v>14060.93</v>
      </c>
      <c r="K43" s="231"/>
      <c r="L43" s="231">
        <v>324808</v>
      </c>
    </row>
    <row r="44" spans="1:12" s="224" customFormat="1" x14ac:dyDescent="0.25">
      <c r="A44" s="229"/>
      <c r="B44" s="228" t="s">
        <v>1276</v>
      </c>
      <c r="C44" s="227" t="s">
        <v>1277</v>
      </c>
      <c r="D44" s="226" t="s">
        <v>20</v>
      </c>
      <c r="E44" s="225">
        <v>90</v>
      </c>
      <c r="F44" s="225">
        <v>1</v>
      </c>
      <c r="G44" s="225">
        <v>90</v>
      </c>
      <c r="H44" s="225"/>
      <c r="I44" s="225"/>
      <c r="J44" s="225">
        <v>12654.83</v>
      </c>
      <c r="K44" s="225"/>
      <c r="L44" s="225">
        <v>292327</v>
      </c>
    </row>
    <row r="45" spans="1:12" s="224" customFormat="1" x14ac:dyDescent="0.25">
      <c r="A45" s="229"/>
      <c r="B45" s="228" t="s">
        <v>1276</v>
      </c>
      <c r="C45" s="227" t="s">
        <v>1275</v>
      </c>
      <c r="D45" s="226" t="s">
        <v>20</v>
      </c>
      <c r="E45" s="225">
        <v>45</v>
      </c>
      <c r="F45" s="225">
        <v>1</v>
      </c>
      <c r="G45" s="225">
        <v>45</v>
      </c>
      <c r="H45" s="225"/>
      <c r="I45" s="225"/>
      <c r="J45" s="225">
        <v>6327.43</v>
      </c>
      <c r="K45" s="225"/>
      <c r="L45" s="225">
        <v>146163</v>
      </c>
    </row>
    <row r="46" spans="1:12" s="195" customFormat="1" x14ac:dyDescent="0.25">
      <c r="A46" s="215"/>
      <c r="B46" s="215"/>
      <c r="C46" s="216" t="s">
        <v>390</v>
      </c>
      <c r="D46" s="215"/>
      <c r="E46" s="214"/>
      <c r="F46" s="214"/>
      <c r="G46" s="214"/>
      <c r="H46" s="214"/>
      <c r="I46" s="214"/>
      <c r="J46" s="213">
        <v>34370.910000000003</v>
      </c>
      <c r="K46" s="213"/>
      <c r="L46" s="213"/>
    </row>
    <row r="47" spans="1:12" s="217" customFormat="1" ht="91.9" customHeight="1" x14ac:dyDescent="0.25">
      <c r="A47" s="223" t="s">
        <v>1</v>
      </c>
      <c r="B47" s="222" t="s">
        <v>1113</v>
      </c>
      <c r="C47" s="221" t="s">
        <v>1112</v>
      </c>
      <c r="D47" s="220" t="s">
        <v>15</v>
      </c>
      <c r="E47" s="219">
        <v>22.2</v>
      </c>
      <c r="F47" s="219">
        <v>1</v>
      </c>
      <c r="G47" s="219">
        <v>22.2</v>
      </c>
      <c r="H47" s="218"/>
      <c r="I47" s="218"/>
      <c r="J47" s="218"/>
      <c r="K47" s="218"/>
      <c r="L47" s="218"/>
    </row>
    <row r="48" spans="1:12" s="224" customFormat="1" x14ac:dyDescent="0.25">
      <c r="A48" s="229"/>
      <c r="B48" s="228" t="s">
        <v>0</v>
      </c>
      <c r="C48" s="227" t="s">
        <v>404</v>
      </c>
      <c r="D48" s="226"/>
      <c r="E48" s="225"/>
      <c r="F48" s="225"/>
      <c r="G48" s="225"/>
      <c r="H48" s="225">
        <v>375.84</v>
      </c>
      <c r="I48" s="225">
        <v>1.1499999999999999</v>
      </c>
      <c r="J48" s="225">
        <v>9595.2800000000007</v>
      </c>
      <c r="K48" s="225">
        <v>23.1</v>
      </c>
      <c r="L48" s="225">
        <v>221649</v>
      </c>
    </row>
    <row r="49" spans="1:12" s="241" customFormat="1" hidden="1" outlineLevel="2" x14ac:dyDescent="0.25">
      <c r="A49" s="243"/>
      <c r="B49" s="228"/>
      <c r="C49" s="242" t="s">
        <v>465</v>
      </c>
      <c r="D49" s="226" t="s">
        <v>16</v>
      </c>
      <c r="E49" s="225">
        <v>43.5</v>
      </c>
      <c r="F49" s="225">
        <v>1.1499999999999999</v>
      </c>
      <c r="G49" s="225">
        <v>1110.5550000000001</v>
      </c>
      <c r="H49" s="225"/>
      <c r="I49" s="225">
        <v>1</v>
      </c>
      <c r="J49" s="225">
        <v>9595.2800000000007</v>
      </c>
      <c r="K49" s="225">
        <v>23.1</v>
      </c>
      <c r="L49" s="225">
        <v>221649</v>
      </c>
    </row>
    <row r="50" spans="1:12" s="224" customFormat="1" collapsed="1" x14ac:dyDescent="0.25">
      <c r="A50" s="229"/>
      <c r="B50" s="228" t="s">
        <v>1</v>
      </c>
      <c r="C50" s="227" t="s">
        <v>415</v>
      </c>
      <c r="D50" s="226"/>
      <c r="E50" s="225"/>
      <c r="F50" s="225"/>
      <c r="G50" s="225"/>
      <c r="H50" s="225">
        <v>4.5999999999999996</v>
      </c>
      <c r="I50" s="225">
        <v>1.25</v>
      </c>
      <c r="J50" s="225">
        <v>127.65</v>
      </c>
      <c r="K50" s="225"/>
      <c r="L50" s="225"/>
    </row>
    <row r="51" spans="1:12" s="241" customFormat="1" hidden="1" outlineLevel="2" x14ac:dyDescent="0.25">
      <c r="A51" s="243" t="s">
        <v>0</v>
      </c>
      <c r="B51" s="228" t="s">
        <v>428</v>
      </c>
      <c r="C51" s="242" t="s">
        <v>24</v>
      </c>
      <c r="D51" s="226" t="s">
        <v>18</v>
      </c>
      <c r="E51" s="225">
        <v>7.0000000000000007E-2</v>
      </c>
      <c r="F51" s="225">
        <v>1</v>
      </c>
      <c r="G51" s="225">
        <v>1.554</v>
      </c>
      <c r="H51" s="225">
        <v>65.709999999999994</v>
      </c>
      <c r="I51" s="225">
        <v>1</v>
      </c>
      <c r="J51" s="225">
        <v>102.11</v>
      </c>
      <c r="K51" s="225">
        <v>9.1300000000000008</v>
      </c>
      <c r="L51" s="225">
        <v>932</v>
      </c>
    </row>
    <row r="52" spans="1:12" s="235" customFormat="1" hidden="1" outlineLevel="2" x14ac:dyDescent="0.25">
      <c r="A52" s="247"/>
      <c r="B52" s="245"/>
      <c r="C52" s="246" t="s">
        <v>19</v>
      </c>
      <c r="D52" s="245" t="s">
        <v>16</v>
      </c>
      <c r="E52" s="244">
        <v>7.0000000000000007E-2</v>
      </c>
      <c r="F52" s="244">
        <v>1</v>
      </c>
      <c r="G52" s="244">
        <v>1.554</v>
      </c>
      <c r="H52" s="244">
        <v>11.6</v>
      </c>
      <c r="I52" s="244">
        <v>1</v>
      </c>
      <c r="J52" s="244">
        <v>18.03</v>
      </c>
      <c r="K52" s="244"/>
      <c r="L52" s="244">
        <v>165</v>
      </c>
    </row>
    <row r="53" spans="1:12" s="224" customFormat="1" collapsed="1" x14ac:dyDescent="0.25">
      <c r="A53" s="229"/>
      <c r="B53" s="228" t="s">
        <v>2</v>
      </c>
      <c r="C53" s="227" t="s">
        <v>413</v>
      </c>
      <c r="D53" s="226"/>
      <c r="E53" s="225"/>
      <c r="F53" s="225"/>
      <c r="G53" s="225"/>
      <c r="H53" s="225">
        <v>0.81</v>
      </c>
      <c r="I53" s="225">
        <v>1.25</v>
      </c>
      <c r="J53" s="225">
        <v>22.42</v>
      </c>
      <c r="K53" s="225">
        <v>23.1</v>
      </c>
      <c r="L53" s="225">
        <v>519</v>
      </c>
    </row>
    <row r="54" spans="1:12" s="241" customFormat="1" hidden="1" outlineLevel="2" x14ac:dyDescent="0.25">
      <c r="A54" s="243"/>
      <c r="B54" s="228"/>
      <c r="C54" s="242" t="s">
        <v>19</v>
      </c>
      <c r="D54" s="226" t="s">
        <v>16</v>
      </c>
      <c r="E54" s="225">
        <v>8.7499999999999994E-2</v>
      </c>
      <c r="F54" s="225">
        <v>1</v>
      </c>
      <c r="G54" s="225">
        <v>1.9424999999999999</v>
      </c>
      <c r="H54" s="225"/>
      <c r="I54" s="225">
        <v>1</v>
      </c>
      <c r="J54" s="225">
        <v>22.42</v>
      </c>
      <c r="K54" s="225">
        <v>23.1</v>
      </c>
      <c r="L54" s="225">
        <v>519</v>
      </c>
    </row>
    <row r="55" spans="1:12" s="224" customFormat="1" collapsed="1" x14ac:dyDescent="0.25">
      <c r="A55" s="229"/>
      <c r="B55" s="228" t="s">
        <v>3</v>
      </c>
      <c r="C55" s="227" t="s">
        <v>402</v>
      </c>
      <c r="D55" s="226"/>
      <c r="E55" s="225"/>
      <c r="F55" s="225"/>
      <c r="G55" s="225"/>
      <c r="H55" s="225">
        <v>343.22</v>
      </c>
      <c r="I55" s="225">
        <v>1</v>
      </c>
      <c r="J55" s="225">
        <v>7619.48</v>
      </c>
      <c r="K55" s="225"/>
      <c r="L55" s="225"/>
    </row>
    <row r="56" spans="1:12" s="241" customFormat="1" ht="38.25" hidden="1" outlineLevel="2" x14ac:dyDescent="0.25">
      <c r="A56" s="243" t="s">
        <v>1</v>
      </c>
      <c r="B56" s="228" t="s">
        <v>1111</v>
      </c>
      <c r="C56" s="242" t="s">
        <v>1110</v>
      </c>
      <c r="D56" s="226" t="s">
        <v>31</v>
      </c>
      <c r="E56" s="225">
        <v>3.5000000000000003E-2</v>
      </c>
      <c r="F56" s="225">
        <v>1</v>
      </c>
      <c r="G56" s="225">
        <v>0.77700000000000002</v>
      </c>
      <c r="H56" s="225">
        <v>6102</v>
      </c>
      <c r="I56" s="225">
        <v>1</v>
      </c>
      <c r="J56" s="225">
        <v>4741.25</v>
      </c>
      <c r="K56" s="225">
        <v>5.34</v>
      </c>
      <c r="L56" s="225">
        <v>25318</v>
      </c>
    </row>
    <row r="57" spans="1:12" s="241" customFormat="1" hidden="1" outlineLevel="2" x14ac:dyDescent="0.25">
      <c r="A57" s="243" t="s">
        <v>2</v>
      </c>
      <c r="B57" s="228" t="s">
        <v>1109</v>
      </c>
      <c r="C57" s="242" t="s">
        <v>1108</v>
      </c>
      <c r="D57" s="226" t="s">
        <v>25</v>
      </c>
      <c r="E57" s="225">
        <v>3.4</v>
      </c>
      <c r="F57" s="225">
        <v>1</v>
      </c>
      <c r="G57" s="225">
        <v>75.48</v>
      </c>
      <c r="H57" s="225">
        <v>35.22</v>
      </c>
      <c r="I57" s="225">
        <v>1</v>
      </c>
      <c r="J57" s="225">
        <v>2658.41</v>
      </c>
      <c r="K57" s="225">
        <v>5.34</v>
      </c>
      <c r="L57" s="225">
        <v>14196</v>
      </c>
    </row>
    <row r="58" spans="1:12" s="241" customFormat="1" ht="25.5" hidden="1" outlineLevel="2" x14ac:dyDescent="0.25">
      <c r="A58" s="243" t="s">
        <v>3</v>
      </c>
      <c r="B58" s="228" t="s">
        <v>1107</v>
      </c>
      <c r="C58" s="242" t="s">
        <v>1106</v>
      </c>
      <c r="D58" s="226" t="s">
        <v>23</v>
      </c>
      <c r="E58" s="225">
        <v>8.9999999999999993E-3</v>
      </c>
      <c r="F58" s="225">
        <v>1</v>
      </c>
      <c r="G58" s="225">
        <v>0.19980000000000001</v>
      </c>
      <c r="H58" s="225">
        <v>1100</v>
      </c>
      <c r="I58" s="225">
        <v>1</v>
      </c>
      <c r="J58" s="225">
        <v>219.78</v>
      </c>
      <c r="K58" s="225">
        <v>5.34</v>
      </c>
      <c r="L58" s="225">
        <v>1174</v>
      </c>
    </row>
    <row r="59" spans="1:12" s="230" customFormat="1" outlineLevel="1" collapsed="1" x14ac:dyDescent="0.25">
      <c r="A59" s="234"/>
      <c r="B59" s="232"/>
      <c r="C59" s="233" t="s">
        <v>399</v>
      </c>
      <c r="D59" s="232" t="s">
        <v>16</v>
      </c>
      <c r="E59" s="231">
        <v>50.02</v>
      </c>
      <c r="F59" s="231">
        <v>1.1499999999999999</v>
      </c>
      <c r="G59" s="231">
        <v>1110.5550000000001</v>
      </c>
      <c r="H59" s="231"/>
      <c r="I59" s="231"/>
      <c r="J59" s="231"/>
      <c r="K59" s="231"/>
      <c r="L59" s="231"/>
    </row>
    <row r="60" spans="1:12" s="230" customFormat="1" outlineLevel="1" x14ac:dyDescent="0.25">
      <c r="A60" s="234"/>
      <c r="B60" s="232"/>
      <c r="C60" s="233" t="s">
        <v>412</v>
      </c>
      <c r="D60" s="232" t="s">
        <v>16</v>
      </c>
      <c r="E60" s="231">
        <v>7.0000000000000007E-2</v>
      </c>
      <c r="F60" s="231">
        <v>1.25</v>
      </c>
      <c r="G60" s="231">
        <v>1.9424999999999999</v>
      </c>
      <c r="H60" s="231"/>
      <c r="I60" s="231"/>
      <c r="J60" s="231"/>
      <c r="K60" s="231"/>
      <c r="L60" s="231"/>
    </row>
    <row r="61" spans="1:12" s="235" customFormat="1" x14ac:dyDescent="0.25">
      <c r="A61" s="240"/>
      <c r="B61" s="239"/>
      <c r="C61" s="238" t="s">
        <v>398</v>
      </c>
      <c r="D61" s="237"/>
      <c r="E61" s="236"/>
      <c r="F61" s="236"/>
      <c r="G61" s="236"/>
      <c r="H61" s="236"/>
      <c r="I61" s="236"/>
      <c r="J61" s="236">
        <v>17342.41</v>
      </c>
      <c r="K61" s="236"/>
      <c r="L61" s="236"/>
    </row>
    <row r="62" spans="1:12" s="230" customFormat="1" outlineLevel="1" x14ac:dyDescent="0.25">
      <c r="A62" s="234"/>
      <c r="B62" s="232"/>
      <c r="C62" s="233" t="s">
        <v>397</v>
      </c>
      <c r="D62" s="232"/>
      <c r="E62" s="231"/>
      <c r="F62" s="231"/>
      <c r="G62" s="231"/>
      <c r="H62" s="231"/>
      <c r="I62" s="231"/>
      <c r="J62" s="231">
        <v>9617.7000000000007</v>
      </c>
      <c r="K62" s="231"/>
      <c r="L62" s="231">
        <v>222168</v>
      </c>
    </row>
    <row r="63" spans="1:12" s="224" customFormat="1" x14ac:dyDescent="0.25">
      <c r="A63" s="229"/>
      <c r="B63" s="228" t="s">
        <v>463</v>
      </c>
      <c r="C63" s="227" t="s">
        <v>464</v>
      </c>
      <c r="D63" s="226" t="s">
        <v>20</v>
      </c>
      <c r="E63" s="225">
        <v>110</v>
      </c>
      <c r="F63" s="225">
        <v>0.9</v>
      </c>
      <c r="G63" s="225">
        <v>99</v>
      </c>
      <c r="H63" s="225"/>
      <c r="I63" s="225"/>
      <c r="J63" s="225">
        <v>9521.58</v>
      </c>
      <c r="K63" s="225"/>
      <c r="L63" s="225">
        <v>219947</v>
      </c>
    </row>
    <row r="64" spans="1:12" s="224" customFormat="1" x14ac:dyDescent="0.25">
      <c r="A64" s="229"/>
      <c r="B64" s="228" t="s">
        <v>463</v>
      </c>
      <c r="C64" s="227" t="s">
        <v>462</v>
      </c>
      <c r="D64" s="226" t="s">
        <v>20</v>
      </c>
      <c r="E64" s="225">
        <v>69</v>
      </c>
      <c r="F64" s="225">
        <v>0.85</v>
      </c>
      <c r="G64" s="225">
        <v>58.65</v>
      </c>
      <c r="H64" s="225"/>
      <c r="I64" s="225"/>
      <c r="J64" s="225">
        <v>5640.8</v>
      </c>
      <c r="K64" s="225"/>
      <c r="L64" s="225">
        <v>130302</v>
      </c>
    </row>
    <row r="65" spans="1:12" s="195" customFormat="1" x14ac:dyDescent="0.25">
      <c r="A65" s="215"/>
      <c r="B65" s="215"/>
      <c r="C65" s="216" t="s">
        <v>390</v>
      </c>
      <c r="D65" s="215"/>
      <c r="E65" s="214"/>
      <c r="F65" s="214"/>
      <c r="G65" s="214"/>
      <c r="H65" s="214"/>
      <c r="I65" s="214"/>
      <c r="J65" s="213">
        <v>32504.79</v>
      </c>
      <c r="K65" s="213"/>
      <c r="L65" s="213"/>
    </row>
    <row r="66" spans="1:12" s="217" customFormat="1" ht="91.9" customHeight="1" x14ac:dyDescent="0.25">
      <c r="A66" s="223" t="s">
        <v>2</v>
      </c>
      <c r="B66" s="222" t="s">
        <v>1369</v>
      </c>
      <c r="C66" s="221" t="s">
        <v>1368</v>
      </c>
      <c r="D66" s="220" t="s">
        <v>15</v>
      </c>
      <c r="E66" s="219">
        <v>19.309999999999999</v>
      </c>
      <c r="F66" s="219">
        <v>1</v>
      </c>
      <c r="G66" s="219">
        <v>19.309999999999999</v>
      </c>
      <c r="H66" s="218"/>
      <c r="I66" s="218"/>
      <c r="J66" s="218"/>
      <c r="K66" s="218"/>
      <c r="L66" s="218"/>
    </row>
    <row r="67" spans="1:12" s="224" customFormat="1" x14ac:dyDescent="0.25">
      <c r="A67" s="229"/>
      <c r="B67" s="228" t="s">
        <v>0</v>
      </c>
      <c r="C67" s="227" t="s">
        <v>404</v>
      </c>
      <c r="D67" s="226"/>
      <c r="E67" s="225"/>
      <c r="F67" s="225"/>
      <c r="G67" s="225"/>
      <c r="H67" s="225">
        <v>2333.04</v>
      </c>
      <c r="I67" s="225">
        <v>1.1499999999999999</v>
      </c>
      <c r="J67" s="225">
        <v>51808.73</v>
      </c>
      <c r="K67" s="225">
        <v>23.1</v>
      </c>
      <c r="L67" s="225">
        <v>1196780</v>
      </c>
    </row>
    <row r="68" spans="1:12" s="241" customFormat="1" hidden="1" outlineLevel="2" x14ac:dyDescent="0.25">
      <c r="A68" s="243"/>
      <c r="B68" s="228"/>
      <c r="C68" s="242" t="s">
        <v>470</v>
      </c>
      <c r="D68" s="226" t="s">
        <v>16</v>
      </c>
      <c r="E68" s="225">
        <v>242.52</v>
      </c>
      <c r="F68" s="225">
        <v>1.1499999999999999</v>
      </c>
      <c r="G68" s="225">
        <v>5385.5203799999999</v>
      </c>
      <c r="H68" s="225"/>
      <c r="I68" s="225">
        <v>1</v>
      </c>
      <c r="J68" s="225">
        <v>51808.73</v>
      </c>
      <c r="K68" s="225">
        <v>23.1</v>
      </c>
      <c r="L68" s="225">
        <v>1196780</v>
      </c>
    </row>
    <row r="69" spans="1:12" s="224" customFormat="1" collapsed="1" x14ac:dyDescent="0.25">
      <c r="A69" s="229"/>
      <c r="B69" s="228" t="s">
        <v>1</v>
      </c>
      <c r="C69" s="227" t="s">
        <v>415</v>
      </c>
      <c r="D69" s="226"/>
      <c r="E69" s="225"/>
      <c r="F69" s="225"/>
      <c r="G69" s="225"/>
      <c r="H69" s="225">
        <v>618.07000000000005</v>
      </c>
      <c r="I69" s="225">
        <v>1.25</v>
      </c>
      <c r="J69" s="225">
        <v>14918.71</v>
      </c>
      <c r="K69" s="225"/>
      <c r="L69" s="225"/>
    </row>
    <row r="70" spans="1:12" s="241" customFormat="1" ht="25.5" hidden="1" outlineLevel="2" x14ac:dyDescent="0.25">
      <c r="A70" s="243" t="s">
        <v>0</v>
      </c>
      <c r="B70" s="228" t="s">
        <v>1367</v>
      </c>
      <c r="C70" s="242" t="s">
        <v>1366</v>
      </c>
      <c r="D70" s="226" t="s">
        <v>18</v>
      </c>
      <c r="E70" s="225">
        <v>20.98</v>
      </c>
      <c r="F70" s="225">
        <v>1</v>
      </c>
      <c r="G70" s="225">
        <v>405.12380000000002</v>
      </c>
      <c r="H70" s="225">
        <v>29.46</v>
      </c>
      <c r="I70" s="225">
        <v>1</v>
      </c>
      <c r="J70" s="225">
        <v>11934.95</v>
      </c>
      <c r="K70" s="225">
        <v>9.1300000000000008</v>
      </c>
      <c r="L70" s="225">
        <v>108966</v>
      </c>
    </row>
    <row r="71" spans="1:12" s="235" customFormat="1" hidden="1" outlineLevel="2" x14ac:dyDescent="0.25">
      <c r="A71" s="247"/>
      <c r="B71" s="245"/>
      <c r="C71" s="246" t="s">
        <v>19</v>
      </c>
      <c r="D71" s="245" t="s">
        <v>16</v>
      </c>
      <c r="E71" s="244">
        <v>20.98</v>
      </c>
      <c r="F71" s="244">
        <v>1</v>
      </c>
      <c r="G71" s="244">
        <v>405.12380000000002</v>
      </c>
      <c r="H71" s="244">
        <v>11.6</v>
      </c>
      <c r="I71" s="244">
        <v>1</v>
      </c>
      <c r="J71" s="244">
        <v>4699.4399999999996</v>
      </c>
      <c r="K71" s="244"/>
      <c r="L71" s="244">
        <v>42906</v>
      </c>
    </row>
    <row r="72" spans="1:12" s="224" customFormat="1" collapsed="1" x14ac:dyDescent="0.25">
      <c r="A72" s="229"/>
      <c r="B72" s="228" t="s">
        <v>2</v>
      </c>
      <c r="C72" s="227" t="s">
        <v>413</v>
      </c>
      <c r="D72" s="226"/>
      <c r="E72" s="225"/>
      <c r="F72" s="225"/>
      <c r="G72" s="225"/>
      <c r="H72" s="225">
        <v>243.37</v>
      </c>
      <c r="I72" s="225">
        <v>1.25</v>
      </c>
      <c r="J72" s="225">
        <v>5874.3</v>
      </c>
      <c r="K72" s="225">
        <v>23.1</v>
      </c>
      <c r="L72" s="225">
        <v>135697</v>
      </c>
    </row>
    <row r="73" spans="1:12" s="241" customFormat="1" hidden="1" outlineLevel="2" x14ac:dyDescent="0.25">
      <c r="A73" s="243"/>
      <c r="B73" s="228"/>
      <c r="C73" s="242" t="s">
        <v>19</v>
      </c>
      <c r="D73" s="226" t="s">
        <v>16</v>
      </c>
      <c r="E73" s="225">
        <v>26.225000000000001</v>
      </c>
      <c r="F73" s="225">
        <v>1</v>
      </c>
      <c r="G73" s="225">
        <v>506.40474999999998</v>
      </c>
      <c r="H73" s="225"/>
      <c r="I73" s="225">
        <v>1</v>
      </c>
      <c r="J73" s="225">
        <v>5874.3</v>
      </c>
      <c r="K73" s="225">
        <v>9.1300000000000008</v>
      </c>
      <c r="L73" s="225">
        <v>53633</v>
      </c>
    </row>
    <row r="74" spans="1:12" s="230" customFormat="1" outlineLevel="1" collapsed="1" x14ac:dyDescent="0.25">
      <c r="A74" s="234"/>
      <c r="B74" s="232"/>
      <c r="C74" s="233" t="s">
        <v>399</v>
      </c>
      <c r="D74" s="232" t="s">
        <v>16</v>
      </c>
      <c r="E74" s="231">
        <v>278.89999999999998</v>
      </c>
      <c r="F74" s="231">
        <v>1.1499999999999999</v>
      </c>
      <c r="G74" s="231">
        <v>5385.5203799999999</v>
      </c>
      <c r="H74" s="231"/>
      <c r="I74" s="231"/>
      <c r="J74" s="231"/>
      <c r="K74" s="231"/>
      <c r="L74" s="231"/>
    </row>
    <row r="75" spans="1:12" s="230" customFormat="1" outlineLevel="1" x14ac:dyDescent="0.25">
      <c r="A75" s="234"/>
      <c r="B75" s="232"/>
      <c r="C75" s="233" t="s">
        <v>412</v>
      </c>
      <c r="D75" s="232" t="s">
        <v>16</v>
      </c>
      <c r="E75" s="231">
        <v>20.98</v>
      </c>
      <c r="F75" s="231">
        <v>1.25</v>
      </c>
      <c r="G75" s="231">
        <v>506.40474999999998</v>
      </c>
      <c r="H75" s="231"/>
      <c r="I75" s="231"/>
      <c r="J75" s="231"/>
      <c r="K75" s="231"/>
      <c r="L75" s="231"/>
    </row>
    <row r="76" spans="1:12" s="235" customFormat="1" x14ac:dyDescent="0.25">
      <c r="A76" s="240"/>
      <c r="B76" s="239"/>
      <c r="C76" s="238" t="s">
        <v>398</v>
      </c>
      <c r="D76" s="237"/>
      <c r="E76" s="236"/>
      <c r="F76" s="236"/>
      <c r="G76" s="236"/>
      <c r="H76" s="236"/>
      <c r="I76" s="236"/>
      <c r="J76" s="236">
        <v>66727.44</v>
      </c>
      <c r="K76" s="236"/>
      <c r="L76" s="236"/>
    </row>
    <row r="77" spans="1:12" s="230" customFormat="1" outlineLevel="1" x14ac:dyDescent="0.25">
      <c r="A77" s="234"/>
      <c r="B77" s="232"/>
      <c r="C77" s="233" t="s">
        <v>397</v>
      </c>
      <c r="D77" s="232"/>
      <c r="E77" s="231"/>
      <c r="F77" s="231"/>
      <c r="G77" s="231"/>
      <c r="H77" s="231"/>
      <c r="I77" s="231"/>
      <c r="J77" s="231">
        <v>57683.03</v>
      </c>
      <c r="K77" s="231"/>
      <c r="L77" s="231">
        <v>1332477</v>
      </c>
    </row>
    <row r="78" spans="1:12" s="224" customFormat="1" x14ac:dyDescent="0.25">
      <c r="A78" s="229"/>
      <c r="B78" s="228" t="s">
        <v>451</v>
      </c>
      <c r="C78" s="227" t="s">
        <v>452</v>
      </c>
      <c r="D78" s="226" t="s">
        <v>20</v>
      </c>
      <c r="E78" s="225">
        <v>100</v>
      </c>
      <c r="F78" s="225">
        <v>0.9</v>
      </c>
      <c r="G78" s="225">
        <v>90</v>
      </c>
      <c r="H78" s="225"/>
      <c r="I78" s="225"/>
      <c r="J78" s="225">
        <v>51914.74</v>
      </c>
      <c r="K78" s="225"/>
      <c r="L78" s="225">
        <v>1199229</v>
      </c>
    </row>
    <row r="79" spans="1:12" s="224" customFormat="1" x14ac:dyDescent="0.25">
      <c r="A79" s="229"/>
      <c r="B79" s="228" t="s">
        <v>451</v>
      </c>
      <c r="C79" s="227" t="s">
        <v>450</v>
      </c>
      <c r="D79" s="226" t="s">
        <v>20</v>
      </c>
      <c r="E79" s="225">
        <v>49</v>
      </c>
      <c r="F79" s="225">
        <v>0.85</v>
      </c>
      <c r="G79" s="225">
        <v>41.65</v>
      </c>
      <c r="H79" s="225"/>
      <c r="I79" s="225"/>
      <c r="J79" s="225">
        <v>24024.92</v>
      </c>
      <c r="K79" s="225"/>
      <c r="L79" s="225">
        <v>554977</v>
      </c>
    </row>
    <row r="80" spans="1:12" s="195" customFormat="1" x14ac:dyDescent="0.25">
      <c r="A80" s="215"/>
      <c r="B80" s="215"/>
      <c r="C80" s="216" t="s">
        <v>390</v>
      </c>
      <c r="D80" s="215"/>
      <c r="E80" s="214"/>
      <c r="F80" s="214"/>
      <c r="G80" s="214"/>
      <c r="H80" s="214"/>
      <c r="I80" s="214"/>
      <c r="J80" s="213">
        <v>142667.1</v>
      </c>
      <c r="K80" s="213"/>
      <c r="L80" s="213"/>
    </row>
    <row r="81" spans="1:12" s="217" customFormat="1" ht="45.95" customHeight="1" x14ac:dyDescent="0.25">
      <c r="A81" s="223" t="s">
        <v>3</v>
      </c>
      <c r="B81" s="222" t="s">
        <v>1365</v>
      </c>
      <c r="C81" s="221" t="s">
        <v>1364</v>
      </c>
      <c r="D81" s="220" t="s">
        <v>25</v>
      </c>
      <c r="E81" s="219">
        <v>1931</v>
      </c>
      <c r="F81" s="219">
        <v>1</v>
      </c>
      <c r="G81" s="219">
        <v>1931</v>
      </c>
      <c r="H81" s="218">
        <v>261.20999999999998</v>
      </c>
      <c r="I81" s="218">
        <v>1</v>
      </c>
      <c r="J81" s="218">
        <v>504396.51</v>
      </c>
      <c r="K81" s="218"/>
      <c r="L81" s="218"/>
    </row>
    <row r="82" spans="1:12" s="195" customFormat="1" x14ac:dyDescent="0.25">
      <c r="A82" s="215"/>
      <c r="B82" s="215"/>
      <c r="C82" s="216" t="s">
        <v>390</v>
      </c>
      <c r="D82" s="215"/>
      <c r="E82" s="214"/>
      <c r="F82" s="214"/>
      <c r="G82" s="214"/>
      <c r="H82" s="214"/>
      <c r="I82" s="214"/>
      <c r="J82" s="213">
        <v>504396.51</v>
      </c>
      <c r="K82" s="213"/>
      <c r="L82" s="213"/>
    </row>
    <row r="83" spans="1:12" s="217" customFormat="1" ht="45.95" customHeight="1" x14ac:dyDescent="0.25">
      <c r="A83" s="223" t="s">
        <v>4</v>
      </c>
      <c r="B83" s="222" t="s">
        <v>687</v>
      </c>
      <c r="C83" s="221" t="s">
        <v>686</v>
      </c>
      <c r="D83" s="220" t="s">
        <v>25</v>
      </c>
      <c r="E83" s="219">
        <v>1931</v>
      </c>
      <c r="F83" s="219">
        <v>1</v>
      </c>
      <c r="G83" s="219">
        <v>1931</v>
      </c>
      <c r="H83" s="218">
        <v>201.9</v>
      </c>
      <c r="I83" s="218">
        <v>1</v>
      </c>
      <c r="J83" s="218">
        <v>389868.9</v>
      </c>
      <c r="K83" s="218"/>
      <c r="L83" s="218"/>
    </row>
    <row r="84" spans="1:12" s="195" customFormat="1" x14ac:dyDescent="0.25">
      <c r="A84" s="215"/>
      <c r="B84" s="215"/>
      <c r="C84" s="216" t="s">
        <v>390</v>
      </c>
      <c r="D84" s="215"/>
      <c r="E84" s="214"/>
      <c r="F84" s="214"/>
      <c r="G84" s="214"/>
      <c r="H84" s="214"/>
      <c r="I84" s="214"/>
      <c r="J84" s="213">
        <v>389868.9</v>
      </c>
      <c r="K84" s="213"/>
      <c r="L84" s="213"/>
    </row>
    <row r="85" spans="1:12" s="217" customFormat="1" ht="91.9" customHeight="1" x14ac:dyDescent="0.25">
      <c r="A85" s="223" t="s">
        <v>6</v>
      </c>
      <c r="B85" s="222" t="s">
        <v>1363</v>
      </c>
      <c r="C85" s="221" t="s">
        <v>1362</v>
      </c>
      <c r="D85" s="220" t="s">
        <v>25</v>
      </c>
      <c r="E85" s="219">
        <v>289</v>
      </c>
      <c r="F85" s="219">
        <v>1</v>
      </c>
      <c r="G85" s="219">
        <v>289</v>
      </c>
      <c r="H85" s="218"/>
      <c r="I85" s="218"/>
      <c r="J85" s="218"/>
      <c r="K85" s="218"/>
      <c r="L85" s="218"/>
    </row>
    <row r="86" spans="1:12" s="224" customFormat="1" x14ac:dyDescent="0.25">
      <c r="A86" s="229"/>
      <c r="B86" s="228" t="s">
        <v>0</v>
      </c>
      <c r="C86" s="227" t="s">
        <v>404</v>
      </c>
      <c r="D86" s="226"/>
      <c r="E86" s="225"/>
      <c r="F86" s="225"/>
      <c r="G86" s="225"/>
      <c r="H86" s="225">
        <v>14.4</v>
      </c>
      <c r="I86" s="225">
        <v>1.1499999999999999</v>
      </c>
      <c r="J86" s="225">
        <v>4785.84</v>
      </c>
      <c r="K86" s="225">
        <v>23.1</v>
      </c>
      <c r="L86" s="225">
        <v>110554</v>
      </c>
    </row>
    <row r="87" spans="1:12" s="241" customFormat="1" hidden="1" outlineLevel="2" x14ac:dyDescent="0.25">
      <c r="A87" s="243"/>
      <c r="B87" s="228"/>
      <c r="C87" s="242" t="s">
        <v>455</v>
      </c>
      <c r="D87" s="226" t="s">
        <v>16</v>
      </c>
      <c r="E87" s="225">
        <v>1.55</v>
      </c>
      <c r="F87" s="225">
        <v>1.1499999999999999</v>
      </c>
      <c r="G87" s="225">
        <v>515.14250000000004</v>
      </c>
      <c r="H87" s="225"/>
      <c r="I87" s="225">
        <v>1</v>
      </c>
      <c r="J87" s="225">
        <v>4785.84</v>
      </c>
      <c r="K87" s="225">
        <v>23.1</v>
      </c>
      <c r="L87" s="225">
        <v>110554</v>
      </c>
    </row>
    <row r="88" spans="1:12" s="224" customFormat="1" collapsed="1" x14ac:dyDescent="0.25">
      <c r="A88" s="229"/>
      <c r="B88" s="228" t="s">
        <v>1</v>
      </c>
      <c r="C88" s="227" t="s">
        <v>402</v>
      </c>
      <c r="D88" s="226"/>
      <c r="E88" s="225"/>
      <c r="F88" s="225"/>
      <c r="G88" s="225"/>
      <c r="H88" s="225">
        <v>128.44999999999999</v>
      </c>
      <c r="I88" s="225">
        <v>1</v>
      </c>
      <c r="J88" s="225">
        <v>37122.050000000003</v>
      </c>
      <c r="K88" s="225"/>
      <c r="L88" s="225"/>
    </row>
    <row r="89" spans="1:12" s="241" customFormat="1" ht="25.5" hidden="1" outlineLevel="2" x14ac:dyDescent="0.25">
      <c r="A89" s="243" t="s">
        <v>0</v>
      </c>
      <c r="B89" s="228" t="s">
        <v>1361</v>
      </c>
      <c r="C89" s="242" t="s">
        <v>1360</v>
      </c>
      <c r="D89" s="226" t="s">
        <v>435</v>
      </c>
      <c r="E89" s="225">
        <v>2.1</v>
      </c>
      <c r="F89" s="225">
        <v>1</v>
      </c>
      <c r="G89" s="225">
        <v>606.9</v>
      </c>
      <c r="H89" s="225">
        <v>31.05</v>
      </c>
      <c r="I89" s="225">
        <v>1</v>
      </c>
      <c r="J89" s="225">
        <v>18844.240000000002</v>
      </c>
      <c r="K89" s="225">
        <v>5.34</v>
      </c>
      <c r="L89" s="225">
        <v>100628</v>
      </c>
    </row>
    <row r="90" spans="1:12" s="241" customFormat="1" ht="25.5" hidden="1" outlineLevel="2" x14ac:dyDescent="0.25">
      <c r="A90" s="243" t="s">
        <v>1</v>
      </c>
      <c r="B90" s="228" t="s">
        <v>1359</v>
      </c>
      <c r="C90" s="242" t="s">
        <v>1358</v>
      </c>
      <c r="D90" s="226" t="s">
        <v>435</v>
      </c>
      <c r="E90" s="225">
        <v>2.1</v>
      </c>
      <c r="F90" s="225">
        <v>1</v>
      </c>
      <c r="G90" s="225">
        <v>606.9</v>
      </c>
      <c r="H90" s="225">
        <v>21.05</v>
      </c>
      <c r="I90" s="225">
        <v>1</v>
      </c>
      <c r="J90" s="225">
        <v>12775.25</v>
      </c>
      <c r="K90" s="225">
        <v>5.34</v>
      </c>
      <c r="L90" s="225">
        <v>68220</v>
      </c>
    </row>
    <row r="91" spans="1:12" s="241" customFormat="1" ht="25.5" hidden="1" outlineLevel="2" x14ac:dyDescent="0.25">
      <c r="A91" s="243" t="s">
        <v>2</v>
      </c>
      <c r="B91" s="228" t="s">
        <v>1357</v>
      </c>
      <c r="C91" s="242" t="s">
        <v>1356</v>
      </c>
      <c r="D91" s="226" t="s">
        <v>435</v>
      </c>
      <c r="E91" s="225">
        <v>0.66</v>
      </c>
      <c r="F91" s="225">
        <v>1</v>
      </c>
      <c r="G91" s="225">
        <v>190.74</v>
      </c>
      <c r="H91" s="225">
        <v>26.41</v>
      </c>
      <c r="I91" s="225">
        <v>1</v>
      </c>
      <c r="J91" s="225">
        <v>5037.4399999999996</v>
      </c>
      <c r="K91" s="225">
        <v>5.34</v>
      </c>
      <c r="L91" s="225">
        <v>26900</v>
      </c>
    </row>
    <row r="92" spans="1:12" s="241" customFormat="1" hidden="1" outlineLevel="2" x14ac:dyDescent="0.25">
      <c r="A92" s="243" t="s">
        <v>3</v>
      </c>
      <c r="B92" s="228" t="s">
        <v>1355</v>
      </c>
      <c r="C92" s="242" t="s">
        <v>1354</v>
      </c>
      <c r="D92" s="226" t="s">
        <v>355</v>
      </c>
      <c r="E92" s="225">
        <v>0.16</v>
      </c>
      <c r="F92" s="225">
        <v>1</v>
      </c>
      <c r="G92" s="225">
        <v>46.24</v>
      </c>
      <c r="H92" s="225">
        <v>10</v>
      </c>
      <c r="I92" s="225">
        <v>1</v>
      </c>
      <c r="J92" s="225">
        <v>462.4</v>
      </c>
      <c r="K92" s="225">
        <v>5.34</v>
      </c>
      <c r="L92" s="225">
        <v>2469</v>
      </c>
    </row>
    <row r="93" spans="1:12" s="230" customFormat="1" outlineLevel="1" collapsed="1" x14ac:dyDescent="0.25">
      <c r="A93" s="234"/>
      <c r="B93" s="232"/>
      <c r="C93" s="233" t="s">
        <v>399</v>
      </c>
      <c r="D93" s="232" t="s">
        <v>16</v>
      </c>
      <c r="E93" s="231">
        <v>1.78</v>
      </c>
      <c r="F93" s="231">
        <v>1.1499999999999999</v>
      </c>
      <c r="G93" s="231">
        <v>515.14250000000004</v>
      </c>
      <c r="H93" s="231"/>
      <c r="I93" s="231"/>
      <c r="J93" s="231"/>
      <c r="K93" s="231"/>
      <c r="L93" s="231"/>
    </row>
    <row r="94" spans="1:12" s="235" customFormat="1" x14ac:dyDescent="0.25">
      <c r="A94" s="240"/>
      <c r="B94" s="239"/>
      <c r="C94" s="238" t="s">
        <v>398</v>
      </c>
      <c r="D94" s="237"/>
      <c r="E94" s="236"/>
      <c r="F94" s="236"/>
      <c r="G94" s="236"/>
      <c r="H94" s="236"/>
      <c r="I94" s="236"/>
      <c r="J94" s="236">
        <v>41907.89</v>
      </c>
      <c r="K94" s="236"/>
      <c r="L94" s="236"/>
    </row>
    <row r="95" spans="1:12" s="230" customFormat="1" outlineLevel="1" x14ac:dyDescent="0.25">
      <c r="A95" s="234"/>
      <c r="B95" s="232"/>
      <c r="C95" s="233" t="s">
        <v>397</v>
      </c>
      <c r="D95" s="232"/>
      <c r="E95" s="231"/>
      <c r="F95" s="231"/>
      <c r="G95" s="231"/>
      <c r="H95" s="231"/>
      <c r="I95" s="231"/>
      <c r="J95" s="231">
        <v>4785.84</v>
      </c>
      <c r="K95" s="231"/>
      <c r="L95" s="231">
        <v>110554</v>
      </c>
    </row>
    <row r="96" spans="1:12" s="224" customFormat="1" x14ac:dyDescent="0.25">
      <c r="A96" s="229"/>
      <c r="B96" s="228" t="s">
        <v>451</v>
      </c>
      <c r="C96" s="227" t="s">
        <v>452</v>
      </c>
      <c r="D96" s="226" t="s">
        <v>20</v>
      </c>
      <c r="E96" s="225">
        <v>100</v>
      </c>
      <c r="F96" s="225">
        <v>0.9</v>
      </c>
      <c r="G96" s="225">
        <v>90</v>
      </c>
      <c r="H96" s="225"/>
      <c r="I96" s="225"/>
      <c r="J96" s="225">
        <v>4306.1000000000004</v>
      </c>
      <c r="K96" s="225"/>
      <c r="L96" s="225">
        <v>99497</v>
      </c>
    </row>
    <row r="97" spans="1:12" s="224" customFormat="1" x14ac:dyDescent="0.25">
      <c r="A97" s="229"/>
      <c r="B97" s="228" t="s">
        <v>451</v>
      </c>
      <c r="C97" s="227" t="s">
        <v>450</v>
      </c>
      <c r="D97" s="226" t="s">
        <v>20</v>
      </c>
      <c r="E97" s="225">
        <v>49</v>
      </c>
      <c r="F97" s="225">
        <v>0.85</v>
      </c>
      <c r="G97" s="225">
        <v>41.65</v>
      </c>
      <c r="H97" s="225"/>
      <c r="I97" s="225"/>
      <c r="J97" s="225">
        <v>1994.1</v>
      </c>
      <c r="K97" s="225"/>
      <c r="L97" s="225">
        <v>46046</v>
      </c>
    </row>
    <row r="98" spans="1:12" s="195" customFormat="1" x14ac:dyDescent="0.25">
      <c r="A98" s="215"/>
      <c r="B98" s="215"/>
      <c r="C98" s="216" t="s">
        <v>390</v>
      </c>
      <c r="D98" s="215"/>
      <c r="E98" s="214"/>
      <c r="F98" s="214"/>
      <c r="G98" s="214"/>
      <c r="H98" s="214"/>
      <c r="I98" s="214"/>
      <c r="J98" s="213">
        <v>48208.09</v>
      </c>
      <c r="K98" s="213"/>
      <c r="L98" s="213"/>
    </row>
    <row r="99" spans="1:12" s="195" customFormat="1" ht="12.75" customHeight="1" x14ac:dyDescent="0.25">
      <c r="A99" s="250"/>
      <c r="B99" s="440" t="s">
        <v>1353</v>
      </c>
      <c r="C99" s="440"/>
      <c r="D99" s="440"/>
      <c r="E99" s="440"/>
      <c r="F99" s="440"/>
      <c r="G99" s="440"/>
      <c r="H99" s="249"/>
      <c r="I99" s="249"/>
      <c r="J99" s="249"/>
      <c r="K99" s="249"/>
      <c r="L99" s="248"/>
    </row>
    <row r="100" spans="1:12" s="217" customFormat="1" ht="91.9" customHeight="1" x14ac:dyDescent="0.25">
      <c r="A100" s="223" t="s">
        <v>7</v>
      </c>
      <c r="B100" s="222" t="s">
        <v>443</v>
      </c>
      <c r="C100" s="221" t="s">
        <v>756</v>
      </c>
      <c r="D100" s="220" t="s">
        <v>15</v>
      </c>
      <c r="E100" s="219">
        <v>0.49309999999999998</v>
      </c>
      <c r="F100" s="219">
        <v>1</v>
      </c>
      <c r="G100" s="219">
        <v>0.49309999999999998</v>
      </c>
      <c r="H100" s="218"/>
      <c r="I100" s="218"/>
      <c r="J100" s="218"/>
      <c r="K100" s="218"/>
      <c r="L100" s="218"/>
    </row>
    <row r="101" spans="1:12" s="224" customFormat="1" x14ac:dyDescent="0.25">
      <c r="A101" s="229"/>
      <c r="B101" s="228" t="s">
        <v>0</v>
      </c>
      <c r="C101" s="227" t="s">
        <v>404</v>
      </c>
      <c r="D101" s="226"/>
      <c r="E101" s="225"/>
      <c r="F101" s="225"/>
      <c r="G101" s="225"/>
      <c r="H101" s="225">
        <v>737.4</v>
      </c>
      <c r="I101" s="225">
        <v>1</v>
      </c>
      <c r="J101" s="225">
        <v>363.61</v>
      </c>
      <c r="K101" s="225">
        <v>23.1</v>
      </c>
      <c r="L101" s="225">
        <v>8399</v>
      </c>
    </row>
    <row r="102" spans="1:12" s="241" customFormat="1" hidden="1" outlineLevel="2" x14ac:dyDescent="0.25">
      <c r="A102" s="243"/>
      <c r="B102" s="228"/>
      <c r="C102" s="242" t="s">
        <v>442</v>
      </c>
      <c r="D102" s="226" t="s">
        <v>16</v>
      </c>
      <c r="E102" s="225">
        <v>91.15</v>
      </c>
      <c r="F102" s="225">
        <v>1</v>
      </c>
      <c r="G102" s="225">
        <v>44.946064999999997</v>
      </c>
      <c r="H102" s="225"/>
      <c r="I102" s="225">
        <v>1</v>
      </c>
      <c r="J102" s="225">
        <v>363.61</v>
      </c>
      <c r="K102" s="225">
        <v>23.1</v>
      </c>
      <c r="L102" s="225">
        <v>8399</v>
      </c>
    </row>
    <row r="103" spans="1:12" s="224" customFormat="1" collapsed="1" x14ac:dyDescent="0.25">
      <c r="A103" s="229"/>
      <c r="B103" s="228" t="s">
        <v>1</v>
      </c>
      <c r="C103" s="227" t="s">
        <v>415</v>
      </c>
      <c r="D103" s="226"/>
      <c r="E103" s="225"/>
      <c r="F103" s="225"/>
      <c r="G103" s="225"/>
      <c r="H103" s="225">
        <v>241.95</v>
      </c>
      <c r="I103" s="225">
        <v>1</v>
      </c>
      <c r="J103" s="225">
        <v>119.31</v>
      </c>
      <c r="K103" s="225"/>
      <c r="L103" s="225"/>
    </row>
    <row r="104" spans="1:12" s="241" customFormat="1" ht="25.5" hidden="1" outlineLevel="2" x14ac:dyDescent="0.25">
      <c r="A104" s="243" t="s">
        <v>0</v>
      </c>
      <c r="B104" s="228" t="s">
        <v>414</v>
      </c>
      <c r="C104" s="242" t="s">
        <v>17</v>
      </c>
      <c r="D104" s="226" t="s">
        <v>18</v>
      </c>
      <c r="E104" s="225">
        <v>7.74</v>
      </c>
      <c r="F104" s="225">
        <v>1</v>
      </c>
      <c r="G104" s="225">
        <v>3.8165939999999998</v>
      </c>
      <c r="H104" s="225">
        <v>31.26</v>
      </c>
      <c r="I104" s="225">
        <v>1</v>
      </c>
      <c r="J104" s="225">
        <v>119.31</v>
      </c>
      <c r="K104" s="225">
        <v>9.1300000000000008</v>
      </c>
      <c r="L104" s="225">
        <v>1089</v>
      </c>
    </row>
    <row r="105" spans="1:12" s="235" customFormat="1" hidden="1" outlineLevel="2" x14ac:dyDescent="0.25">
      <c r="A105" s="247"/>
      <c r="B105" s="245"/>
      <c r="C105" s="246" t="s">
        <v>19</v>
      </c>
      <c r="D105" s="245" t="s">
        <v>16</v>
      </c>
      <c r="E105" s="244">
        <v>7.74</v>
      </c>
      <c r="F105" s="244">
        <v>1</v>
      </c>
      <c r="G105" s="244">
        <v>3.8165939999999998</v>
      </c>
      <c r="H105" s="244">
        <v>13.5</v>
      </c>
      <c r="I105" s="244">
        <v>1</v>
      </c>
      <c r="J105" s="244">
        <v>51.52</v>
      </c>
      <c r="K105" s="244"/>
      <c r="L105" s="244">
        <v>470</v>
      </c>
    </row>
    <row r="106" spans="1:12" s="224" customFormat="1" collapsed="1" x14ac:dyDescent="0.25">
      <c r="A106" s="229"/>
      <c r="B106" s="228" t="s">
        <v>2</v>
      </c>
      <c r="C106" s="227" t="s">
        <v>413</v>
      </c>
      <c r="D106" s="226"/>
      <c r="E106" s="225"/>
      <c r="F106" s="225"/>
      <c r="G106" s="225"/>
      <c r="H106" s="225">
        <v>104.49</v>
      </c>
      <c r="I106" s="225">
        <v>1</v>
      </c>
      <c r="J106" s="225">
        <v>51.52</v>
      </c>
      <c r="K106" s="225">
        <v>23.1</v>
      </c>
      <c r="L106" s="225">
        <v>1190</v>
      </c>
    </row>
    <row r="107" spans="1:12" s="241" customFormat="1" hidden="1" outlineLevel="2" x14ac:dyDescent="0.25">
      <c r="A107" s="243"/>
      <c r="B107" s="228"/>
      <c r="C107" s="242" t="s">
        <v>19</v>
      </c>
      <c r="D107" s="226" t="s">
        <v>16</v>
      </c>
      <c r="E107" s="225">
        <v>7.74</v>
      </c>
      <c r="F107" s="225">
        <v>1</v>
      </c>
      <c r="G107" s="225">
        <v>3.8165939999999998</v>
      </c>
      <c r="H107" s="225"/>
      <c r="I107" s="225">
        <v>1</v>
      </c>
      <c r="J107" s="225">
        <v>51.52</v>
      </c>
      <c r="K107" s="225">
        <v>9.1300000000000008</v>
      </c>
      <c r="L107" s="225">
        <v>470</v>
      </c>
    </row>
    <row r="108" spans="1:12" s="230" customFormat="1" outlineLevel="1" collapsed="1" x14ac:dyDescent="0.25">
      <c r="A108" s="234"/>
      <c r="B108" s="232"/>
      <c r="C108" s="233" t="s">
        <v>399</v>
      </c>
      <c r="D108" s="232" t="s">
        <v>16</v>
      </c>
      <c r="E108" s="231">
        <v>91.15</v>
      </c>
      <c r="F108" s="231">
        <v>1</v>
      </c>
      <c r="G108" s="231">
        <v>44.946064999999997</v>
      </c>
      <c r="H108" s="231"/>
      <c r="I108" s="231"/>
      <c r="J108" s="231"/>
      <c r="K108" s="231"/>
      <c r="L108" s="231"/>
    </row>
    <row r="109" spans="1:12" s="230" customFormat="1" outlineLevel="1" x14ac:dyDescent="0.25">
      <c r="A109" s="234"/>
      <c r="B109" s="232"/>
      <c r="C109" s="233" t="s">
        <v>412</v>
      </c>
      <c r="D109" s="232" t="s">
        <v>16</v>
      </c>
      <c r="E109" s="231">
        <v>7.74</v>
      </c>
      <c r="F109" s="231">
        <v>1</v>
      </c>
      <c r="G109" s="231">
        <v>3.8165939999999998</v>
      </c>
      <c r="H109" s="231"/>
      <c r="I109" s="231"/>
      <c r="J109" s="231"/>
      <c r="K109" s="231"/>
      <c r="L109" s="231"/>
    </row>
    <row r="110" spans="1:12" s="235" customFormat="1" x14ac:dyDescent="0.25">
      <c r="A110" s="240"/>
      <c r="B110" s="239"/>
      <c r="C110" s="238" t="s">
        <v>398</v>
      </c>
      <c r="D110" s="237"/>
      <c r="E110" s="236"/>
      <c r="F110" s="236"/>
      <c r="G110" s="236"/>
      <c r="H110" s="236"/>
      <c r="I110" s="236"/>
      <c r="J110" s="236">
        <v>482.92</v>
      </c>
      <c r="K110" s="236"/>
      <c r="L110" s="236"/>
    </row>
    <row r="111" spans="1:12" s="230" customFormat="1" outlineLevel="1" x14ac:dyDescent="0.25">
      <c r="A111" s="234"/>
      <c r="B111" s="232"/>
      <c r="C111" s="233" t="s">
        <v>397</v>
      </c>
      <c r="D111" s="232"/>
      <c r="E111" s="231"/>
      <c r="F111" s="231"/>
      <c r="G111" s="231"/>
      <c r="H111" s="231"/>
      <c r="I111" s="231"/>
      <c r="J111" s="231">
        <v>415.13</v>
      </c>
      <c r="K111" s="231"/>
      <c r="L111" s="231">
        <v>9590</v>
      </c>
    </row>
    <row r="112" spans="1:12" s="224" customFormat="1" ht="32.25" x14ac:dyDescent="0.25">
      <c r="A112" s="229"/>
      <c r="B112" s="228" t="s">
        <v>440</v>
      </c>
      <c r="C112" s="227" t="s">
        <v>441</v>
      </c>
      <c r="D112" s="226" t="s">
        <v>20</v>
      </c>
      <c r="E112" s="225">
        <v>91</v>
      </c>
      <c r="F112" s="225">
        <v>1</v>
      </c>
      <c r="G112" s="225">
        <v>91</v>
      </c>
      <c r="H112" s="225"/>
      <c r="I112" s="225"/>
      <c r="J112" s="225">
        <v>377.77</v>
      </c>
      <c r="K112" s="225"/>
      <c r="L112" s="225">
        <v>8727</v>
      </c>
    </row>
    <row r="113" spans="1:12" s="224" customFormat="1" ht="32.25" x14ac:dyDescent="0.25">
      <c r="A113" s="229"/>
      <c r="B113" s="228" t="s">
        <v>440</v>
      </c>
      <c r="C113" s="227" t="s">
        <v>439</v>
      </c>
      <c r="D113" s="226" t="s">
        <v>20</v>
      </c>
      <c r="E113" s="225">
        <v>52</v>
      </c>
      <c r="F113" s="225">
        <v>1</v>
      </c>
      <c r="G113" s="225">
        <v>52</v>
      </c>
      <c r="H113" s="225"/>
      <c r="I113" s="225"/>
      <c r="J113" s="225">
        <v>215.87</v>
      </c>
      <c r="K113" s="225"/>
      <c r="L113" s="225">
        <v>4987</v>
      </c>
    </row>
    <row r="114" spans="1:12" s="195" customFormat="1" x14ac:dyDescent="0.25">
      <c r="A114" s="215"/>
      <c r="B114" s="215"/>
      <c r="C114" s="216" t="s">
        <v>390</v>
      </c>
      <c r="D114" s="215"/>
      <c r="E114" s="214"/>
      <c r="F114" s="214"/>
      <c r="G114" s="214"/>
      <c r="H114" s="214"/>
      <c r="I114" s="214"/>
      <c r="J114" s="213">
        <v>1076.56</v>
      </c>
      <c r="K114" s="213"/>
      <c r="L114" s="213"/>
    </row>
    <row r="115" spans="1:12" s="217" customFormat="1" ht="91.9" customHeight="1" x14ac:dyDescent="0.25">
      <c r="A115" s="223" t="s">
        <v>8</v>
      </c>
      <c r="B115" s="222" t="s">
        <v>787</v>
      </c>
      <c r="C115" s="221" t="s">
        <v>786</v>
      </c>
      <c r="D115" s="220" t="s">
        <v>25</v>
      </c>
      <c r="E115" s="219">
        <v>35.67</v>
      </c>
      <c r="F115" s="219">
        <v>1</v>
      </c>
      <c r="G115" s="219">
        <v>35.67</v>
      </c>
      <c r="H115" s="218"/>
      <c r="I115" s="218"/>
      <c r="J115" s="218"/>
      <c r="K115" s="218"/>
      <c r="L115" s="218"/>
    </row>
    <row r="116" spans="1:12" s="224" customFormat="1" x14ac:dyDescent="0.25">
      <c r="A116" s="229"/>
      <c r="B116" s="228" t="s">
        <v>0</v>
      </c>
      <c r="C116" s="227" t="s">
        <v>404</v>
      </c>
      <c r="D116" s="226"/>
      <c r="E116" s="225"/>
      <c r="F116" s="225"/>
      <c r="G116" s="225"/>
      <c r="H116" s="225">
        <v>23.81</v>
      </c>
      <c r="I116" s="225">
        <v>1.1499999999999999</v>
      </c>
      <c r="J116" s="225">
        <v>976.64</v>
      </c>
      <c r="K116" s="225">
        <v>23.1</v>
      </c>
      <c r="L116" s="225">
        <v>22562</v>
      </c>
    </row>
    <row r="117" spans="1:12" s="241" customFormat="1" hidden="1" outlineLevel="2" x14ac:dyDescent="0.25">
      <c r="A117" s="243"/>
      <c r="B117" s="228"/>
      <c r="C117" s="242" t="s">
        <v>514</v>
      </c>
      <c r="D117" s="226" t="s">
        <v>16</v>
      </c>
      <c r="E117" s="225">
        <v>2.4</v>
      </c>
      <c r="F117" s="225">
        <v>1.1499999999999999</v>
      </c>
      <c r="G117" s="225">
        <v>98.449200000000005</v>
      </c>
      <c r="H117" s="225"/>
      <c r="I117" s="225">
        <v>1</v>
      </c>
      <c r="J117" s="225">
        <v>976.64</v>
      </c>
      <c r="K117" s="225">
        <v>23.1</v>
      </c>
      <c r="L117" s="225">
        <v>22562</v>
      </c>
    </row>
    <row r="118" spans="1:12" s="224" customFormat="1" collapsed="1" x14ac:dyDescent="0.25">
      <c r="A118" s="229"/>
      <c r="B118" s="228" t="s">
        <v>1</v>
      </c>
      <c r="C118" s="227" t="s">
        <v>415</v>
      </c>
      <c r="D118" s="226"/>
      <c r="E118" s="225"/>
      <c r="F118" s="225"/>
      <c r="G118" s="225"/>
      <c r="H118" s="225">
        <v>14.41</v>
      </c>
      <c r="I118" s="225">
        <v>1.25</v>
      </c>
      <c r="J118" s="225">
        <v>642.41999999999996</v>
      </c>
      <c r="K118" s="225"/>
      <c r="L118" s="225"/>
    </row>
    <row r="119" spans="1:12" s="241" customFormat="1" ht="25.5" hidden="1" outlineLevel="2" x14ac:dyDescent="0.25">
      <c r="A119" s="243" t="s">
        <v>0</v>
      </c>
      <c r="B119" s="228" t="s">
        <v>481</v>
      </c>
      <c r="C119" s="242" t="s">
        <v>38</v>
      </c>
      <c r="D119" s="226" t="s">
        <v>18</v>
      </c>
      <c r="E119" s="225">
        <v>0.4</v>
      </c>
      <c r="F119" s="225">
        <v>1</v>
      </c>
      <c r="G119" s="225">
        <v>14.268000000000001</v>
      </c>
      <c r="H119" s="225">
        <v>8.1</v>
      </c>
      <c r="I119" s="225">
        <v>1</v>
      </c>
      <c r="J119" s="225">
        <v>115.57</v>
      </c>
      <c r="K119" s="225">
        <v>9.1300000000000008</v>
      </c>
      <c r="L119" s="225">
        <v>1055</v>
      </c>
    </row>
    <row r="120" spans="1:12" s="241" customFormat="1" hidden="1" outlineLevel="2" x14ac:dyDescent="0.25">
      <c r="A120" s="243" t="s">
        <v>1</v>
      </c>
      <c r="B120" s="228" t="s">
        <v>428</v>
      </c>
      <c r="C120" s="242" t="s">
        <v>24</v>
      </c>
      <c r="D120" s="226" t="s">
        <v>18</v>
      </c>
      <c r="E120" s="225">
        <v>0.17</v>
      </c>
      <c r="F120" s="225">
        <v>1</v>
      </c>
      <c r="G120" s="225">
        <v>6.0639000000000003</v>
      </c>
      <c r="H120" s="225">
        <v>65.709999999999994</v>
      </c>
      <c r="I120" s="225">
        <v>1</v>
      </c>
      <c r="J120" s="225">
        <v>398.46</v>
      </c>
      <c r="K120" s="225">
        <v>9.1300000000000008</v>
      </c>
      <c r="L120" s="225">
        <v>3638</v>
      </c>
    </row>
    <row r="121" spans="1:12" s="235" customFormat="1" hidden="1" outlineLevel="2" x14ac:dyDescent="0.25">
      <c r="A121" s="247"/>
      <c r="B121" s="245"/>
      <c r="C121" s="246" t="s">
        <v>19</v>
      </c>
      <c r="D121" s="245" t="s">
        <v>16</v>
      </c>
      <c r="E121" s="244">
        <v>0.17</v>
      </c>
      <c r="F121" s="244">
        <v>1</v>
      </c>
      <c r="G121" s="244">
        <v>6.0639000000000003</v>
      </c>
      <c r="H121" s="244">
        <v>11.6</v>
      </c>
      <c r="I121" s="244">
        <v>1</v>
      </c>
      <c r="J121" s="244">
        <v>70.34</v>
      </c>
      <c r="K121" s="244"/>
      <c r="L121" s="244">
        <v>642</v>
      </c>
    </row>
    <row r="122" spans="1:12" s="224" customFormat="1" collapsed="1" x14ac:dyDescent="0.25">
      <c r="A122" s="229"/>
      <c r="B122" s="228" t="s">
        <v>2</v>
      </c>
      <c r="C122" s="227" t="s">
        <v>413</v>
      </c>
      <c r="D122" s="226"/>
      <c r="E122" s="225"/>
      <c r="F122" s="225"/>
      <c r="G122" s="225"/>
      <c r="H122" s="225">
        <v>1.97</v>
      </c>
      <c r="I122" s="225">
        <v>1.25</v>
      </c>
      <c r="J122" s="225">
        <v>87.75</v>
      </c>
      <c r="K122" s="225">
        <v>23.1</v>
      </c>
      <c r="L122" s="225">
        <v>2029</v>
      </c>
    </row>
    <row r="123" spans="1:12" s="241" customFormat="1" hidden="1" outlineLevel="2" x14ac:dyDescent="0.25">
      <c r="A123" s="243"/>
      <c r="B123" s="228"/>
      <c r="C123" s="242" t="s">
        <v>19</v>
      </c>
      <c r="D123" s="226" t="s">
        <v>16</v>
      </c>
      <c r="E123" s="225">
        <v>0.21249999999999999</v>
      </c>
      <c r="F123" s="225">
        <v>1</v>
      </c>
      <c r="G123" s="225">
        <v>7.5798750000000004</v>
      </c>
      <c r="H123" s="225"/>
      <c r="I123" s="225">
        <v>1</v>
      </c>
      <c r="J123" s="225">
        <v>87.75</v>
      </c>
      <c r="K123" s="225">
        <v>23.1</v>
      </c>
      <c r="L123" s="225">
        <v>2029</v>
      </c>
    </row>
    <row r="124" spans="1:12" s="224" customFormat="1" collapsed="1" x14ac:dyDescent="0.25">
      <c r="A124" s="229"/>
      <c r="B124" s="228" t="s">
        <v>3</v>
      </c>
      <c r="C124" s="227" t="s">
        <v>402</v>
      </c>
      <c r="D124" s="226"/>
      <c r="E124" s="225"/>
      <c r="F124" s="225"/>
      <c r="G124" s="225"/>
      <c r="H124" s="225">
        <v>25.72</v>
      </c>
      <c r="I124" s="225">
        <v>1</v>
      </c>
      <c r="J124" s="225">
        <v>917.43</v>
      </c>
      <c r="K124" s="225"/>
      <c r="L124" s="225"/>
    </row>
    <row r="125" spans="1:12" s="241" customFormat="1" ht="38.25" hidden="1" outlineLevel="2" x14ac:dyDescent="0.25">
      <c r="A125" s="243" t="s">
        <v>2</v>
      </c>
      <c r="B125" s="228" t="s">
        <v>785</v>
      </c>
      <c r="C125" s="242" t="s">
        <v>784</v>
      </c>
      <c r="D125" s="226" t="s">
        <v>31</v>
      </c>
      <c r="E125" s="225">
        <v>3.0000000000000001E-3</v>
      </c>
      <c r="F125" s="225">
        <v>1</v>
      </c>
      <c r="G125" s="225">
        <v>0.10700999999999999</v>
      </c>
      <c r="H125" s="225">
        <v>5804</v>
      </c>
      <c r="I125" s="225">
        <v>1</v>
      </c>
      <c r="J125" s="225">
        <v>621.09</v>
      </c>
      <c r="K125" s="225">
        <v>5.34</v>
      </c>
      <c r="L125" s="225">
        <v>3317</v>
      </c>
    </row>
    <row r="126" spans="1:12" s="241" customFormat="1" ht="25.5" hidden="1" outlineLevel="2" x14ac:dyDescent="0.25">
      <c r="A126" s="243" t="s">
        <v>3</v>
      </c>
      <c r="B126" s="228" t="s">
        <v>783</v>
      </c>
      <c r="C126" s="242" t="s">
        <v>782</v>
      </c>
      <c r="D126" s="226" t="s">
        <v>357</v>
      </c>
      <c r="E126" s="225">
        <v>0.1</v>
      </c>
      <c r="F126" s="225">
        <v>1</v>
      </c>
      <c r="G126" s="225">
        <v>3.5670000000000002</v>
      </c>
      <c r="H126" s="225">
        <v>72.8</v>
      </c>
      <c r="I126" s="225">
        <v>1</v>
      </c>
      <c r="J126" s="225">
        <v>259.68</v>
      </c>
      <c r="K126" s="225">
        <v>5.34</v>
      </c>
      <c r="L126" s="225">
        <v>1387</v>
      </c>
    </row>
    <row r="127" spans="1:12" s="241" customFormat="1" hidden="1" outlineLevel="2" x14ac:dyDescent="0.25">
      <c r="A127" s="243" t="s">
        <v>4</v>
      </c>
      <c r="B127" s="228" t="s">
        <v>681</v>
      </c>
      <c r="C127" s="242" t="s">
        <v>346</v>
      </c>
      <c r="D127" s="226" t="s">
        <v>31</v>
      </c>
      <c r="E127" s="225">
        <v>1E-4</v>
      </c>
      <c r="F127" s="225">
        <v>1</v>
      </c>
      <c r="G127" s="225">
        <v>3.5669999999999999E-3</v>
      </c>
      <c r="H127" s="225">
        <v>10315.01</v>
      </c>
      <c r="I127" s="225">
        <v>1</v>
      </c>
      <c r="J127" s="225">
        <v>36.79</v>
      </c>
      <c r="K127" s="225">
        <v>5.34</v>
      </c>
      <c r="L127" s="225">
        <v>196</v>
      </c>
    </row>
    <row r="128" spans="1:12" s="230" customFormat="1" outlineLevel="1" collapsed="1" x14ac:dyDescent="0.25">
      <c r="A128" s="234"/>
      <c r="B128" s="232"/>
      <c r="C128" s="233" t="s">
        <v>399</v>
      </c>
      <c r="D128" s="232" t="s">
        <v>16</v>
      </c>
      <c r="E128" s="231">
        <v>2.76</v>
      </c>
      <c r="F128" s="231">
        <v>1.1499999999999999</v>
      </c>
      <c r="G128" s="231">
        <v>98.449200000000005</v>
      </c>
      <c r="H128" s="231"/>
      <c r="I128" s="231"/>
      <c r="J128" s="231"/>
      <c r="K128" s="231"/>
      <c r="L128" s="231"/>
    </row>
    <row r="129" spans="1:12" s="230" customFormat="1" outlineLevel="1" x14ac:dyDescent="0.25">
      <c r="A129" s="234"/>
      <c r="B129" s="232"/>
      <c r="C129" s="233" t="s">
        <v>412</v>
      </c>
      <c r="D129" s="232" t="s">
        <v>16</v>
      </c>
      <c r="E129" s="231">
        <v>0.17</v>
      </c>
      <c r="F129" s="231">
        <v>1.25</v>
      </c>
      <c r="G129" s="231">
        <v>7.5798750000000004</v>
      </c>
      <c r="H129" s="231"/>
      <c r="I129" s="231"/>
      <c r="J129" s="231"/>
      <c r="K129" s="231"/>
      <c r="L129" s="231"/>
    </row>
    <row r="130" spans="1:12" s="235" customFormat="1" x14ac:dyDescent="0.25">
      <c r="A130" s="240"/>
      <c r="B130" s="239"/>
      <c r="C130" s="238" t="s">
        <v>398</v>
      </c>
      <c r="D130" s="237"/>
      <c r="E130" s="236"/>
      <c r="F130" s="236"/>
      <c r="G130" s="236"/>
      <c r="H130" s="236"/>
      <c r="I130" s="236"/>
      <c r="J130" s="236">
        <v>2536.4899999999998</v>
      </c>
      <c r="K130" s="236"/>
      <c r="L130" s="236"/>
    </row>
    <row r="131" spans="1:12" s="230" customFormat="1" outlineLevel="1" x14ac:dyDescent="0.25">
      <c r="A131" s="234"/>
      <c r="B131" s="232"/>
      <c r="C131" s="233" t="s">
        <v>397</v>
      </c>
      <c r="D131" s="232"/>
      <c r="E131" s="231"/>
      <c r="F131" s="231"/>
      <c r="G131" s="231"/>
      <c r="H131" s="231"/>
      <c r="I131" s="231"/>
      <c r="J131" s="231">
        <v>1064.3900000000001</v>
      </c>
      <c r="K131" s="231"/>
      <c r="L131" s="231">
        <v>24591</v>
      </c>
    </row>
    <row r="132" spans="1:12" s="224" customFormat="1" x14ac:dyDescent="0.25">
      <c r="A132" s="229"/>
      <c r="B132" s="228" t="s">
        <v>649</v>
      </c>
      <c r="C132" s="227" t="s">
        <v>650</v>
      </c>
      <c r="D132" s="226" t="s">
        <v>20</v>
      </c>
      <c r="E132" s="225">
        <v>93</v>
      </c>
      <c r="F132" s="225">
        <v>0.9</v>
      </c>
      <c r="G132" s="225">
        <v>83.7</v>
      </c>
      <c r="H132" s="225"/>
      <c r="I132" s="225"/>
      <c r="J132" s="225">
        <v>891.04</v>
      </c>
      <c r="K132" s="225"/>
      <c r="L132" s="225">
        <v>20582</v>
      </c>
    </row>
    <row r="133" spans="1:12" s="224" customFormat="1" x14ac:dyDescent="0.25">
      <c r="A133" s="229"/>
      <c r="B133" s="228" t="s">
        <v>649</v>
      </c>
      <c r="C133" s="227" t="s">
        <v>648</v>
      </c>
      <c r="D133" s="226" t="s">
        <v>20</v>
      </c>
      <c r="E133" s="225">
        <v>62</v>
      </c>
      <c r="F133" s="225">
        <v>0.85</v>
      </c>
      <c r="G133" s="225">
        <v>52.7</v>
      </c>
      <c r="H133" s="225"/>
      <c r="I133" s="225"/>
      <c r="J133" s="225">
        <v>561.09</v>
      </c>
      <c r="K133" s="225"/>
      <c r="L133" s="225">
        <v>12959</v>
      </c>
    </row>
    <row r="134" spans="1:12" s="195" customFormat="1" x14ac:dyDescent="0.25">
      <c r="A134" s="215"/>
      <c r="B134" s="215"/>
      <c r="C134" s="216" t="s">
        <v>390</v>
      </c>
      <c r="D134" s="215"/>
      <c r="E134" s="214"/>
      <c r="F134" s="214"/>
      <c r="G134" s="214"/>
      <c r="H134" s="214"/>
      <c r="I134" s="214"/>
      <c r="J134" s="213">
        <v>3988.62</v>
      </c>
      <c r="K134" s="213"/>
      <c r="L134" s="213"/>
    </row>
    <row r="135" spans="1:12" s="217" customFormat="1" ht="45.95" customHeight="1" x14ac:dyDescent="0.25">
      <c r="A135" s="223" t="s">
        <v>9</v>
      </c>
      <c r="B135" s="222" t="s">
        <v>755</v>
      </c>
      <c r="C135" s="221" t="s">
        <v>754</v>
      </c>
      <c r="D135" s="220" t="s">
        <v>420</v>
      </c>
      <c r="E135" s="219">
        <v>22</v>
      </c>
      <c r="F135" s="219">
        <v>1</v>
      </c>
      <c r="G135" s="219">
        <v>22</v>
      </c>
      <c r="H135" s="218">
        <v>94.68</v>
      </c>
      <c r="I135" s="218">
        <v>1</v>
      </c>
      <c r="J135" s="218">
        <v>2082.96</v>
      </c>
      <c r="K135" s="218"/>
      <c r="L135" s="218"/>
    </row>
    <row r="136" spans="1:12" s="195" customFormat="1" x14ac:dyDescent="0.25">
      <c r="A136" s="215"/>
      <c r="B136" s="215"/>
      <c r="C136" s="216" t="s">
        <v>390</v>
      </c>
      <c r="D136" s="215"/>
      <c r="E136" s="214"/>
      <c r="F136" s="214"/>
      <c r="G136" s="214"/>
      <c r="H136" s="214"/>
      <c r="I136" s="214"/>
      <c r="J136" s="213">
        <v>2082.96</v>
      </c>
      <c r="K136" s="213"/>
      <c r="L136" s="213"/>
    </row>
    <row r="137" spans="1:12" s="217" customFormat="1" ht="45.95" customHeight="1" x14ac:dyDescent="0.25">
      <c r="A137" s="223" t="s">
        <v>10</v>
      </c>
      <c r="B137" s="222" t="s">
        <v>1201</v>
      </c>
      <c r="C137" s="221" t="s">
        <v>1200</v>
      </c>
      <c r="D137" s="220" t="s">
        <v>25</v>
      </c>
      <c r="E137" s="219">
        <v>35.67</v>
      </c>
      <c r="F137" s="219">
        <v>1</v>
      </c>
      <c r="G137" s="219">
        <v>35.67</v>
      </c>
      <c r="H137" s="218">
        <v>1799.14</v>
      </c>
      <c r="I137" s="218">
        <v>1</v>
      </c>
      <c r="J137" s="218">
        <v>64175.32</v>
      </c>
      <c r="K137" s="218"/>
      <c r="L137" s="218"/>
    </row>
    <row r="138" spans="1:12" s="195" customFormat="1" x14ac:dyDescent="0.25">
      <c r="A138" s="215"/>
      <c r="B138" s="215"/>
      <c r="C138" s="216" t="s">
        <v>390</v>
      </c>
      <c r="D138" s="215"/>
      <c r="E138" s="214"/>
      <c r="F138" s="214"/>
      <c r="G138" s="214"/>
      <c r="H138" s="214"/>
      <c r="I138" s="214"/>
      <c r="J138" s="213">
        <v>64175.32</v>
      </c>
      <c r="K138" s="213"/>
      <c r="L138" s="213"/>
    </row>
    <row r="139" spans="1:12" s="217" customFormat="1" ht="91.9" customHeight="1" x14ac:dyDescent="0.25">
      <c r="A139" s="223" t="s">
        <v>26</v>
      </c>
      <c r="B139" s="222" t="s">
        <v>1352</v>
      </c>
      <c r="C139" s="221" t="s">
        <v>1351</v>
      </c>
      <c r="D139" s="220" t="s">
        <v>357</v>
      </c>
      <c r="E139" s="219">
        <v>22</v>
      </c>
      <c r="F139" s="219">
        <v>1</v>
      </c>
      <c r="G139" s="219">
        <v>22</v>
      </c>
      <c r="H139" s="218"/>
      <c r="I139" s="218"/>
      <c r="J139" s="218"/>
      <c r="K139" s="218"/>
      <c r="L139" s="218"/>
    </row>
    <row r="140" spans="1:12" s="224" customFormat="1" x14ac:dyDescent="0.25">
      <c r="A140" s="229"/>
      <c r="B140" s="228" t="s">
        <v>0</v>
      </c>
      <c r="C140" s="227" t="s">
        <v>404</v>
      </c>
      <c r="D140" s="226"/>
      <c r="E140" s="225"/>
      <c r="F140" s="225"/>
      <c r="G140" s="225"/>
      <c r="H140" s="225">
        <v>11.01</v>
      </c>
      <c r="I140" s="225">
        <v>1.1499999999999999</v>
      </c>
      <c r="J140" s="225">
        <v>278.52</v>
      </c>
      <c r="K140" s="225">
        <v>23.1</v>
      </c>
      <c r="L140" s="225">
        <v>6435</v>
      </c>
    </row>
    <row r="141" spans="1:12" s="241" customFormat="1" hidden="1" outlineLevel="2" x14ac:dyDescent="0.25">
      <c r="A141" s="243"/>
      <c r="B141" s="228"/>
      <c r="C141" s="242" t="s">
        <v>514</v>
      </c>
      <c r="D141" s="226" t="s">
        <v>16</v>
      </c>
      <c r="E141" s="225">
        <v>1.1100000000000001</v>
      </c>
      <c r="F141" s="225">
        <v>1.1499999999999999</v>
      </c>
      <c r="G141" s="225">
        <v>28.082999999999998</v>
      </c>
      <c r="H141" s="225"/>
      <c r="I141" s="225">
        <v>1</v>
      </c>
      <c r="J141" s="225">
        <v>278.52</v>
      </c>
      <c r="K141" s="225">
        <v>23.1</v>
      </c>
      <c r="L141" s="225">
        <v>6435</v>
      </c>
    </row>
    <row r="142" spans="1:12" s="224" customFormat="1" collapsed="1" x14ac:dyDescent="0.25">
      <c r="A142" s="229"/>
      <c r="B142" s="228" t="s">
        <v>1</v>
      </c>
      <c r="C142" s="227" t="s">
        <v>415</v>
      </c>
      <c r="D142" s="226"/>
      <c r="E142" s="225"/>
      <c r="F142" s="225"/>
      <c r="G142" s="225"/>
      <c r="H142" s="225">
        <v>2.11</v>
      </c>
      <c r="I142" s="225">
        <v>1.25</v>
      </c>
      <c r="J142" s="225">
        <v>58.08</v>
      </c>
      <c r="K142" s="225"/>
      <c r="L142" s="225"/>
    </row>
    <row r="143" spans="1:12" s="241" customFormat="1" ht="25.5" hidden="1" outlineLevel="2" x14ac:dyDescent="0.25">
      <c r="A143" s="243" t="s">
        <v>0</v>
      </c>
      <c r="B143" s="228" t="s">
        <v>481</v>
      </c>
      <c r="C143" s="242" t="s">
        <v>38</v>
      </c>
      <c r="D143" s="226" t="s">
        <v>18</v>
      </c>
      <c r="E143" s="225">
        <v>0.26</v>
      </c>
      <c r="F143" s="225">
        <v>1</v>
      </c>
      <c r="G143" s="225">
        <v>5.72</v>
      </c>
      <c r="H143" s="225">
        <v>8.1</v>
      </c>
      <c r="I143" s="225">
        <v>1</v>
      </c>
      <c r="J143" s="225">
        <v>46.33</v>
      </c>
      <c r="K143" s="225">
        <v>9.1300000000000008</v>
      </c>
      <c r="L143" s="225">
        <v>423</v>
      </c>
    </row>
    <row r="144" spans="1:12" s="224" customFormat="1" collapsed="1" x14ac:dyDescent="0.25">
      <c r="A144" s="229"/>
      <c r="B144" s="228" t="s">
        <v>2</v>
      </c>
      <c r="C144" s="227" t="s">
        <v>402</v>
      </c>
      <c r="D144" s="226"/>
      <c r="E144" s="225"/>
      <c r="F144" s="225"/>
      <c r="G144" s="225"/>
      <c r="H144" s="225">
        <v>2.3199999999999998</v>
      </c>
      <c r="I144" s="225">
        <v>1</v>
      </c>
      <c r="J144" s="225">
        <v>51.04</v>
      </c>
      <c r="K144" s="225"/>
      <c r="L144" s="225"/>
    </row>
    <row r="145" spans="1:12" s="241" customFormat="1" ht="25.5" hidden="1" outlineLevel="2" x14ac:dyDescent="0.25">
      <c r="A145" s="243" t="s">
        <v>1</v>
      </c>
      <c r="B145" s="228" t="s">
        <v>1350</v>
      </c>
      <c r="C145" s="242" t="s">
        <v>1349</v>
      </c>
      <c r="D145" s="226" t="s">
        <v>355</v>
      </c>
      <c r="E145" s="225">
        <v>0.08</v>
      </c>
      <c r="F145" s="225">
        <v>1</v>
      </c>
      <c r="G145" s="225">
        <v>1.76</v>
      </c>
      <c r="H145" s="225">
        <v>20</v>
      </c>
      <c r="I145" s="225">
        <v>1</v>
      </c>
      <c r="J145" s="225">
        <v>35.200000000000003</v>
      </c>
      <c r="K145" s="225">
        <v>5.34</v>
      </c>
      <c r="L145" s="225">
        <v>188</v>
      </c>
    </row>
    <row r="146" spans="1:12" s="241" customFormat="1" hidden="1" outlineLevel="2" x14ac:dyDescent="0.25">
      <c r="A146" s="243" t="s">
        <v>2</v>
      </c>
      <c r="B146" s="228" t="s">
        <v>681</v>
      </c>
      <c r="C146" s="242" t="s">
        <v>346</v>
      </c>
      <c r="D146" s="226" t="s">
        <v>31</v>
      </c>
      <c r="E146" s="225">
        <v>6.9999999999999994E-5</v>
      </c>
      <c r="F146" s="225">
        <v>1</v>
      </c>
      <c r="G146" s="225">
        <v>1.5399999999999999E-3</v>
      </c>
      <c r="H146" s="225">
        <v>10315.01</v>
      </c>
      <c r="I146" s="225">
        <v>1</v>
      </c>
      <c r="J146" s="225">
        <v>15.89</v>
      </c>
      <c r="K146" s="225">
        <v>5.34</v>
      </c>
      <c r="L146" s="225">
        <v>85</v>
      </c>
    </row>
    <row r="147" spans="1:12" s="230" customFormat="1" outlineLevel="1" collapsed="1" x14ac:dyDescent="0.25">
      <c r="A147" s="234"/>
      <c r="B147" s="232"/>
      <c r="C147" s="233" t="s">
        <v>399</v>
      </c>
      <c r="D147" s="232" t="s">
        <v>16</v>
      </c>
      <c r="E147" s="231">
        <v>1.28</v>
      </c>
      <c r="F147" s="231">
        <v>1.1499999999999999</v>
      </c>
      <c r="G147" s="231">
        <v>28.082999999999998</v>
      </c>
      <c r="H147" s="231"/>
      <c r="I147" s="231"/>
      <c r="J147" s="231"/>
      <c r="K147" s="231"/>
      <c r="L147" s="231"/>
    </row>
    <row r="148" spans="1:12" s="235" customFormat="1" x14ac:dyDescent="0.25">
      <c r="A148" s="240"/>
      <c r="B148" s="239"/>
      <c r="C148" s="238" t="s">
        <v>398</v>
      </c>
      <c r="D148" s="237"/>
      <c r="E148" s="236"/>
      <c r="F148" s="236"/>
      <c r="G148" s="236"/>
      <c r="H148" s="236"/>
      <c r="I148" s="236"/>
      <c r="J148" s="236">
        <v>387.64</v>
      </c>
      <c r="K148" s="236"/>
      <c r="L148" s="236"/>
    </row>
    <row r="149" spans="1:12" s="230" customFormat="1" outlineLevel="1" x14ac:dyDescent="0.25">
      <c r="A149" s="234"/>
      <c r="B149" s="232"/>
      <c r="C149" s="233" t="s">
        <v>397</v>
      </c>
      <c r="D149" s="232"/>
      <c r="E149" s="231"/>
      <c r="F149" s="231"/>
      <c r="G149" s="231"/>
      <c r="H149" s="231"/>
      <c r="I149" s="231"/>
      <c r="J149" s="231">
        <v>278.52</v>
      </c>
      <c r="K149" s="231"/>
      <c r="L149" s="231">
        <v>6435</v>
      </c>
    </row>
    <row r="150" spans="1:12" s="224" customFormat="1" x14ac:dyDescent="0.25">
      <c r="A150" s="229"/>
      <c r="B150" s="228" t="s">
        <v>649</v>
      </c>
      <c r="C150" s="227" t="s">
        <v>650</v>
      </c>
      <c r="D150" s="226" t="s">
        <v>20</v>
      </c>
      <c r="E150" s="225">
        <v>93</v>
      </c>
      <c r="F150" s="225">
        <v>0.9</v>
      </c>
      <c r="G150" s="225">
        <v>83.7</v>
      </c>
      <c r="H150" s="225"/>
      <c r="I150" s="225"/>
      <c r="J150" s="225">
        <v>233.2</v>
      </c>
      <c r="K150" s="225"/>
      <c r="L150" s="225">
        <v>5386</v>
      </c>
    </row>
    <row r="151" spans="1:12" s="224" customFormat="1" x14ac:dyDescent="0.25">
      <c r="A151" s="229"/>
      <c r="B151" s="228" t="s">
        <v>649</v>
      </c>
      <c r="C151" s="227" t="s">
        <v>648</v>
      </c>
      <c r="D151" s="226" t="s">
        <v>20</v>
      </c>
      <c r="E151" s="225">
        <v>62</v>
      </c>
      <c r="F151" s="225">
        <v>0.85</v>
      </c>
      <c r="G151" s="225">
        <v>52.7</v>
      </c>
      <c r="H151" s="225"/>
      <c r="I151" s="225"/>
      <c r="J151" s="225">
        <v>146.74</v>
      </c>
      <c r="K151" s="225"/>
      <c r="L151" s="225">
        <v>3391</v>
      </c>
    </row>
    <row r="152" spans="1:12" s="195" customFormat="1" x14ac:dyDescent="0.25">
      <c r="A152" s="215"/>
      <c r="B152" s="215"/>
      <c r="C152" s="216" t="s">
        <v>390</v>
      </c>
      <c r="D152" s="215"/>
      <c r="E152" s="214"/>
      <c r="F152" s="214"/>
      <c r="G152" s="214"/>
      <c r="H152" s="214"/>
      <c r="I152" s="214"/>
      <c r="J152" s="213">
        <v>767.58</v>
      </c>
      <c r="K152" s="213"/>
      <c r="L152" s="213"/>
    </row>
    <row r="153" spans="1:12" s="217" customFormat="1" ht="45.95" customHeight="1" x14ac:dyDescent="0.25">
      <c r="A153" s="223" t="s">
        <v>27</v>
      </c>
      <c r="B153" s="222" t="s">
        <v>1348</v>
      </c>
      <c r="C153" s="221" t="s">
        <v>1347</v>
      </c>
      <c r="D153" s="220" t="s">
        <v>357</v>
      </c>
      <c r="E153" s="219">
        <v>22</v>
      </c>
      <c r="F153" s="219">
        <v>1</v>
      </c>
      <c r="G153" s="219">
        <v>22</v>
      </c>
      <c r="H153" s="218">
        <v>272.22000000000003</v>
      </c>
      <c r="I153" s="218">
        <v>1</v>
      </c>
      <c r="J153" s="218">
        <v>5988.84</v>
      </c>
      <c r="K153" s="218"/>
      <c r="L153" s="218"/>
    </row>
    <row r="154" spans="1:12" s="195" customFormat="1" x14ac:dyDescent="0.25">
      <c r="A154" s="215"/>
      <c r="B154" s="215"/>
      <c r="C154" s="216" t="s">
        <v>390</v>
      </c>
      <c r="D154" s="215"/>
      <c r="E154" s="214"/>
      <c r="F154" s="214"/>
      <c r="G154" s="214"/>
      <c r="H154" s="214"/>
      <c r="I154" s="214"/>
      <c r="J154" s="213">
        <v>5988.84</v>
      </c>
      <c r="K154" s="213"/>
      <c r="L154" s="213"/>
    </row>
    <row r="155" spans="1:12" s="217" customFormat="1" ht="91.9" customHeight="1" x14ac:dyDescent="0.25">
      <c r="A155" s="223" t="s">
        <v>28</v>
      </c>
      <c r="B155" s="222" t="s">
        <v>1346</v>
      </c>
      <c r="C155" s="221" t="s">
        <v>1345</v>
      </c>
      <c r="D155" s="220" t="s">
        <v>15</v>
      </c>
      <c r="E155" s="219">
        <v>0.30499999999999999</v>
      </c>
      <c r="F155" s="219">
        <v>1</v>
      </c>
      <c r="G155" s="219">
        <v>0.30499999999999999</v>
      </c>
      <c r="H155" s="218"/>
      <c r="I155" s="218"/>
      <c r="J155" s="218"/>
      <c r="K155" s="218"/>
      <c r="L155" s="218"/>
    </row>
    <row r="156" spans="1:12" s="224" customFormat="1" x14ac:dyDescent="0.25">
      <c r="A156" s="229"/>
      <c r="B156" s="228" t="s">
        <v>0</v>
      </c>
      <c r="C156" s="227" t="s">
        <v>404</v>
      </c>
      <c r="D156" s="226"/>
      <c r="E156" s="225"/>
      <c r="F156" s="225"/>
      <c r="G156" s="225"/>
      <c r="H156" s="225">
        <v>713.71</v>
      </c>
      <c r="I156" s="225">
        <v>1.1499999999999999</v>
      </c>
      <c r="J156" s="225">
        <v>250.33</v>
      </c>
      <c r="K156" s="225">
        <v>23.1</v>
      </c>
      <c r="L156" s="225">
        <v>5783</v>
      </c>
    </row>
    <row r="157" spans="1:12" s="241" customFormat="1" hidden="1" outlineLevel="2" x14ac:dyDescent="0.25">
      <c r="A157" s="243"/>
      <c r="B157" s="228"/>
      <c r="C157" s="242" t="s">
        <v>416</v>
      </c>
      <c r="D157" s="226" t="s">
        <v>16</v>
      </c>
      <c r="E157" s="225">
        <v>83.67</v>
      </c>
      <c r="F157" s="225">
        <v>1.1499999999999999</v>
      </c>
      <c r="G157" s="225">
        <v>29.3472525</v>
      </c>
      <c r="H157" s="225"/>
      <c r="I157" s="225">
        <v>1</v>
      </c>
      <c r="J157" s="225">
        <v>250.33</v>
      </c>
      <c r="K157" s="225">
        <v>23.1</v>
      </c>
      <c r="L157" s="225">
        <v>5783</v>
      </c>
    </row>
    <row r="158" spans="1:12" s="224" customFormat="1" collapsed="1" x14ac:dyDescent="0.25">
      <c r="A158" s="229"/>
      <c r="B158" s="228" t="s">
        <v>1</v>
      </c>
      <c r="C158" s="227" t="s">
        <v>415</v>
      </c>
      <c r="D158" s="226"/>
      <c r="E158" s="225"/>
      <c r="F158" s="225"/>
      <c r="G158" s="225"/>
      <c r="H158" s="225">
        <v>23.82</v>
      </c>
      <c r="I158" s="225">
        <v>1.25</v>
      </c>
      <c r="J158" s="225">
        <v>9.08</v>
      </c>
      <c r="K158" s="225"/>
      <c r="L158" s="225"/>
    </row>
    <row r="159" spans="1:12" s="241" customFormat="1" hidden="1" outlineLevel="2" x14ac:dyDescent="0.25">
      <c r="A159" s="243" t="s">
        <v>0</v>
      </c>
      <c r="B159" s="228" t="s">
        <v>556</v>
      </c>
      <c r="C159" s="242" t="s">
        <v>37</v>
      </c>
      <c r="D159" s="226" t="s">
        <v>18</v>
      </c>
      <c r="E159" s="225">
        <v>0.02</v>
      </c>
      <c r="F159" s="225">
        <v>1</v>
      </c>
      <c r="G159" s="225">
        <v>6.1000000000000004E-3</v>
      </c>
      <c r="H159" s="225">
        <v>89.99</v>
      </c>
      <c r="I159" s="225">
        <v>1</v>
      </c>
      <c r="J159" s="225">
        <v>0.55000000000000004</v>
      </c>
      <c r="K159" s="225">
        <v>9.1300000000000008</v>
      </c>
      <c r="L159" s="225">
        <v>5</v>
      </c>
    </row>
    <row r="160" spans="1:12" s="235" customFormat="1" hidden="1" outlineLevel="2" x14ac:dyDescent="0.25">
      <c r="A160" s="247"/>
      <c r="B160" s="245"/>
      <c r="C160" s="246" t="s">
        <v>19</v>
      </c>
      <c r="D160" s="245" t="s">
        <v>16</v>
      </c>
      <c r="E160" s="244">
        <v>0.02</v>
      </c>
      <c r="F160" s="244">
        <v>1</v>
      </c>
      <c r="G160" s="244">
        <v>6.1000000000000004E-3</v>
      </c>
      <c r="H160" s="244">
        <v>10.06</v>
      </c>
      <c r="I160" s="244">
        <v>1</v>
      </c>
      <c r="J160" s="244">
        <v>0.06</v>
      </c>
      <c r="K160" s="244"/>
      <c r="L160" s="244">
        <v>1</v>
      </c>
    </row>
    <row r="161" spans="1:12" s="241" customFormat="1" ht="25.5" hidden="1" outlineLevel="2" x14ac:dyDescent="0.25">
      <c r="A161" s="243" t="s">
        <v>1</v>
      </c>
      <c r="B161" s="228" t="s">
        <v>555</v>
      </c>
      <c r="C161" s="242" t="s">
        <v>554</v>
      </c>
      <c r="D161" s="226" t="s">
        <v>18</v>
      </c>
      <c r="E161" s="225">
        <v>1.02</v>
      </c>
      <c r="F161" s="225">
        <v>1</v>
      </c>
      <c r="G161" s="225">
        <v>0.31109999999999999</v>
      </c>
      <c r="H161" s="225">
        <v>12.39</v>
      </c>
      <c r="I161" s="225">
        <v>1</v>
      </c>
      <c r="J161" s="225">
        <v>3.85</v>
      </c>
      <c r="K161" s="225">
        <v>9.1300000000000008</v>
      </c>
      <c r="L161" s="225">
        <v>35</v>
      </c>
    </row>
    <row r="162" spans="1:12" s="235" customFormat="1" hidden="1" outlineLevel="2" x14ac:dyDescent="0.25">
      <c r="A162" s="247"/>
      <c r="B162" s="245"/>
      <c r="C162" s="246" t="s">
        <v>19</v>
      </c>
      <c r="D162" s="245" t="s">
        <v>16</v>
      </c>
      <c r="E162" s="244">
        <v>1.02</v>
      </c>
      <c r="F162" s="244">
        <v>1</v>
      </c>
      <c r="G162" s="244">
        <v>0.31109999999999999</v>
      </c>
      <c r="H162" s="244">
        <v>10.06</v>
      </c>
      <c r="I162" s="244">
        <v>1</v>
      </c>
      <c r="J162" s="244">
        <v>3.13</v>
      </c>
      <c r="K162" s="244"/>
      <c r="L162" s="244">
        <v>29</v>
      </c>
    </row>
    <row r="163" spans="1:12" s="241" customFormat="1" ht="25.5" hidden="1" outlineLevel="2" x14ac:dyDescent="0.25">
      <c r="A163" s="243" t="s">
        <v>2</v>
      </c>
      <c r="B163" s="228" t="s">
        <v>414</v>
      </c>
      <c r="C163" s="242" t="s">
        <v>17</v>
      </c>
      <c r="D163" s="226" t="s">
        <v>18</v>
      </c>
      <c r="E163" s="225">
        <v>0.3</v>
      </c>
      <c r="F163" s="225">
        <v>1</v>
      </c>
      <c r="G163" s="225">
        <v>9.1499999999999998E-2</v>
      </c>
      <c r="H163" s="225">
        <v>31.26</v>
      </c>
      <c r="I163" s="225">
        <v>1</v>
      </c>
      <c r="J163" s="225">
        <v>2.86</v>
      </c>
      <c r="K163" s="225">
        <v>9.1300000000000008</v>
      </c>
      <c r="L163" s="225">
        <v>26</v>
      </c>
    </row>
    <row r="164" spans="1:12" s="235" customFormat="1" hidden="1" outlineLevel="2" x14ac:dyDescent="0.25">
      <c r="A164" s="247"/>
      <c r="B164" s="245"/>
      <c r="C164" s="246" t="s">
        <v>19</v>
      </c>
      <c r="D164" s="245" t="s">
        <v>16</v>
      </c>
      <c r="E164" s="244">
        <v>0.3</v>
      </c>
      <c r="F164" s="244">
        <v>1</v>
      </c>
      <c r="G164" s="244">
        <v>9.1499999999999998E-2</v>
      </c>
      <c r="H164" s="244">
        <v>13.5</v>
      </c>
      <c r="I164" s="244">
        <v>1</v>
      </c>
      <c r="J164" s="244">
        <v>1.24</v>
      </c>
      <c r="K164" s="244"/>
      <c r="L164" s="244">
        <v>11</v>
      </c>
    </row>
    <row r="165" spans="1:12" s="224" customFormat="1" collapsed="1" x14ac:dyDescent="0.25">
      <c r="A165" s="229"/>
      <c r="B165" s="228" t="s">
        <v>2</v>
      </c>
      <c r="C165" s="227" t="s">
        <v>413</v>
      </c>
      <c r="D165" s="226"/>
      <c r="E165" s="225"/>
      <c r="F165" s="225"/>
      <c r="G165" s="225"/>
      <c r="H165" s="225">
        <v>14.51</v>
      </c>
      <c r="I165" s="225">
        <v>1.25</v>
      </c>
      <c r="J165" s="225">
        <v>5.53</v>
      </c>
      <c r="K165" s="225">
        <v>23.1</v>
      </c>
      <c r="L165" s="225">
        <v>128</v>
      </c>
    </row>
    <row r="166" spans="1:12" s="241" customFormat="1" hidden="1" outlineLevel="2" x14ac:dyDescent="0.25">
      <c r="A166" s="243"/>
      <c r="B166" s="228"/>
      <c r="C166" s="242" t="s">
        <v>19</v>
      </c>
      <c r="D166" s="226" t="s">
        <v>16</v>
      </c>
      <c r="E166" s="225">
        <v>1.675</v>
      </c>
      <c r="F166" s="225">
        <v>1</v>
      </c>
      <c r="G166" s="225">
        <v>0.51087499999999997</v>
      </c>
      <c r="H166" s="225"/>
      <c r="I166" s="225">
        <v>1</v>
      </c>
      <c r="J166" s="225">
        <v>5.53</v>
      </c>
      <c r="K166" s="225">
        <v>9.1300000000000008</v>
      </c>
      <c r="L166" s="225">
        <v>51</v>
      </c>
    </row>
    <row r="167" spans="1:12" s="224" customFormat="1" collapsed="1" x14ac:dyDescent="0.25">
      <c r="A167" s="229"/>
      <c r="B167" s="228" t="s">
        <v>3</v>
      </c>
      <c r="C167" s="227" t="s">
        <v>402</v>
      </c>
      <c r="D167" s="226"/>
      <c r="E167" s="225"/>
      <c r="F167" s="225"/>
      <c r="G167" s="225"/>
      <c r="H167" s="225">
        <v>1.81</v>
      </c>
      <c r="I167" s="225">
        <v>1</v>
      </c>
      <c r="J167" s="225">
        <v>0.55000000000000004</v>
      </c>
      <c r="K167" s="225"/>
      <c r="L167" s="225"/>
    </row>
    <row r="168" spans="1:12" s="241" customFormat="1" hidden="1" outlineLevel="2" x14ac:dyDescent="0.25">
      <c r="A168" s="243" t="s">
        <v>3</v>
      </c>
      <c r="B168" s="228" t="s">
        <v>458</v>
      </c>
      <c r="C168" s="242" t="s">
        <v>22</v>
      </c>
      <c r="D168" s="226" t="s">
        <v>23</v>
      </c>
      <c r="E168" s="225">
        <v>0.74</v>
      </c>
      <c r="F168" s="225">
        <v>1</v>
      </c>
      <c r="G168" s="225">
        <v>0.22570000000000001</v>
      </c>
      <c r="H168" s="225">
        <v>2.44</v>
      </c>
      <c r="I168" s="225">
        <v>1</v>
      </c>
      <c r="J168" s="225">
        <v>0.55000000000000004</v>
      </c>
      <c r="K168" s="225">
        <v>5.34</v>
      </c>
      <c r="L168" s="225">
        <v>3</v>
      </c>
    </row>
    <row r="169" spans="1:12" s="230" customFormat="1" outlineLevel="1" collapsed="1" x14ac:dyDescent="0.25">
      <c r="A169" s="234"/>
      <c r="B169" s="232"/>
      <c r="C169" s="233" t="s">
        <v>399</v>
      </c>
      <c r="D169" s="232" t="s">
        <v>16</v>
      </c>
      <c r="E169" s="231">
        <v>96.22</v>
      </c>
      <c r="F169" s="231">
        <v>1.1499999999999999</v>
      </c>
      <c r="G169" s="231">
        <v>29.3472525</v>
      </c>
      <c r="H169" s="231"/>
      <c r="I169" s="231"/>
      <c r="J169" s="231"/>
      <c r="K169" s="231"/>
      <c r="L169" s="231"/>
    </row>
    <row r="170" spans="1:12" s="230" customFormat="1" outlineLevel="1" x14ac:dyDescent="0.25">
      <c r="A170" s="234"/>
      <c r="B170" s="232"/>
      <c r="C170" s="233" t="s">
        <v>412</v>
      </c>
      <c r="D170" s="232" t="s">
        <v>16</v>
      </c>
      <c r="E170" s="231">
        <v>1.34</v>
      </c>
      <c r="F170" s="231">
        <v>1.25</v>
      </c>
      <c r="G170" s="231">
        <v>0.51087499999999997</v>
      </c>
      <c r="H170" s="231"/>
      <c r="I170" s="231"/>
      <c r="J170" s="231"/>
      <c r="K170" s="231"/>
      <c r="L170" s="231"/>
    </row>
    <row r="171" spans="1:12" s="235" customFormat="1" x14ac:dyDescent="0.25">
      <c r="A171" s="240"/>
      <c r="B171" s="239"/>
      <c r="C171" s="238" t="s">
        <v>398</v>
      </c>
      <c r="D171" s="237"/>
      <c r="E171" s="236"/>
      <c r="F171" s="236"/>
      <c r="G171" s="236"/>
      <c r="H171" s="236"/>
      <c r="I171" s="236"/>
      <c r="J171" s="236">
        <v>259.95999999999998</v>
      </c>
      <c r="K171" s="236"/>
      <c r="L171" s="236"/>
    </row>
    <row r="172" spans="1:12" s="230" customFormat="1" outlineLevel="1" x14ac:dyDescent="0.25">
      <c r="A172" s="234"/>
      <c r="B172" s="232"/>
      <c r="C172" s="233" t="s">
        <v>397</v>
      </c>
      <c r="D172" s="232"/>
      <c r="E172" s="231"/>
      <c r="F172" s="231"/>
      <c r="G172" s="231"/>
      <c r="H172" s="231"/>
      <c r="I172" s="231"/>
      <c r="J172" s="231">
        <v>255.86</v>
      </c>
      <c r="K172" s="231"/>
      <c r="L172" s="231">
        <v>5911</v>
      </c>
    </row>
    <row r="173" spans="1:12" s="224" customFormat="1" x14ac:dyDescent="0.25">
      <c r="A173" s="229"/>
      <c r="B173" s="228" t="s">
        <v>451</v>
      </c>
      <c r="C173" s="227" t="s">
        <v>452</v>
      </c>
      <c r="D173" s="226" t="s">
        <v>20</v>
      </c>
      <c r="E173" s="225">
        <v>100</v>
      </c>
      <c r="F173" s="225">
        <v>0.9</v>
      </c>
      <c r="G173" s="225">
        <v>90</v>
      </c>
      <c r="H173" s="225"/>
      <c r="I173" s="225"/>
      <c r="J173" s="225">
        <v>230.28</v>
      </c>
      <c r="K173" s="225"/>
      <c r="L173" s="225">
        <v>5319</v>
      </c>
    </row>
    <row r="174" spans="1:12" s="224" customFormat="1" x14ac:dyDescent="0.25">
      <c r="A174" s="229"/>
      <c r="B174" s="228" t="s">
        <v>451</v>
      </c>
      <c r="C174" s="227" t="s">
        <v>450</v>
      </c>
      <c r="D174" s="226" t="s">
        <v>20</v>
      </c>
      <c r="E174" s="225">
        <v>49</v>
      </c>
      <c r="F174" s="225">
        <v>0.85</v>
      </c>
      <c r="G174" s="225">
        <v>41.65</v>
      </c>
      <c r="H174" s="225"/>
      <c r="I174" s="225"/>
      <c r="J174" s="225">
        <v>106.57</v>
      </c>
      <c r="K174" s="225"/>
      <c r="L174" s="225">
        <v>2462</v>
      </c>
    </row>
    <row r="175" spans="1:12" s="195" customFormat="1" x14ac:dyDescent="0.25">
      <c r="A175" s="215"/>
      <c r="B175" s="215"/>
      <c r="C175" s="216" t="s">
        <v>390</v>
      </c>
      <c r="D175" s="215"/>
      <c r="E175" s="214"/>
      <c r="F175" s="214"/>
      <c r="G175" s="214"/>
      <c r="H175" s="214"/>
      <c r="I175" s="214"/>
      <c r="J175" s="213">
        <v>596.80999999999995</v>
      </c>
      <c r="K175" s="213"/>
      <c r="L175" s="213"/>
    </row>
    <row r="176" spans="1:12" s="217" customFormat="1" ht="45.95" customHeight="1" x14ac:dyDescent="0.25">
      <c r="A176" s="223" t="s">
        <v>32</v>
      </c>
      <c r="B176" s="222" t="s">
        <v>447</v>
      </c>
      <c r="C176" s="221" t="s">
        <v>712</v>
      </c>
      <c r="D176" s="220" t="s">
        <v>31</v>
      </c>
      <c r="E176" s="219">
        <v>3.9649999999999998E-3</v>
      </c>
      <c r="F176" s="219">
        <v>1</v>
      </c>
      <c r="G176" s="219">
        <v>3.9649999999999998E-3</v>
      </c>
      <c r="H176" s="218">
        <v>30554.42</v>
      </c>
      <c r="I176" s="218">
        <v>1</v>
      </c>
      <c r="J176" s="218">
        <v>121.15</v>
      </c>
      <c r="K176" s="218"/>
      <c r="L176" s="218"/>
    </row>
    <row r="177" spans="1:12" s="195" customFormat="1" x14ac:dyDescent="0.25">
      <c r="A177" s="215"/>
      <c r="B177" s="215"/>
      <c r="C177" s="216" t="s">
        <v>390</v>
      </c>
      <c r="D177" s="215"/>
      <c r="E177" s="214"/>
      <c r="F177" s="214"/>
      <c r="G177" s="214"/>
      <c r="H177" s="214"/>
      <c r="I177" s="214"/>
      <c r="J177" s="213">
        <v>121.15</v>
      </c>
      <c r="K177" s="213"/>
      <c r="L177" s="213"/>
    </row>
    <row r="178" spans="1:12" s="217" customFormat="1" ht="45.95" customHeight="1" x14ac:dyDescent="0.25">
      <c r="A178" s="223" t="s">
        <v>604</v>
      </c>
      <c r="B178" s="222" t="s">
        <v>789</v>
      </c>
      <c r="C178" s="221" t="s">
        <v>1342</v>
      </c>
      <c r="D178" s="220" t="s">
        <v>30</v>
      </c>
      <c r="E178" s="219">
        <v>375.15</v>
      </c>
      <c r="F178" s="219">
        <v>1</v>
      </c>
      <c r="G178" s="219">
        <v>375.15</v>
      </c>
      <c r="H178" s="218">
        <v>2.0699999999999998</v>
      </c>
      <c r="I178" s="218">
        <v>1</v>
      </c>
      <c r="J178" s="218">
        <v>776.56</v>
      </c>
      <c r="K178" s="218"/>
      <c r="L178" s="218"/>
    </row>
    <row r="179" spans="1:12" s="195" customFormat="1" x14ac:dyDescent="0.25">
      <c r="A179" s="215"/>
      <c r="B179" s="215"/>
      <c r="C179" s="216" t="s">
        <v>390</v>
      </c>
      <c r="D179" s="215"/>
      <c r="E179" s="214"/>
      <c r="F179" s="214"/>
      <c r="G179" s="214"/>
      <c r="H179" s="214"/>
      <c r="I179" s="214"/>
      <c r="J179" s="213">
        <v>776.56</v>
      </c>
      <c r="K179" s="213"/>
      <c r="L179" s="213"/>
    </row>
    <row r="180" spans="1:12" s="217" customFormat="1" ht="91.9" customHeight="1" x14ac:dyDescent="0.25">
      <c r="A180" s="223" t="s">
        <v>603</v>
      </c>
      <c r="B180" s="222" t="s">
        <v>1344</v>
      </c>
      <c r="C180" s="221" t="s">
        <v>1343</v>
      </c>
      <c r="D180" s="220" t="s">
        <v>15</v>
      </c>
      <c r="E180" s="219">
        <v>0.30499999999999999</v>
      </c>
      <c r="F180" s="219">
        <v>1</v>
      </c>
      <c r="G180" s="219">
        <v>0.30499999999999999</v>
      </c>
      <c r="H180" s="218"/>
      <c r="I180" s="218"/>
      <c r="J180" s="218"/>
      <c r="K180" s="218"/>
      <c r="L180" s="218"/>
    </row>
    <row r="181" spans="1:12" s="224" customFormat="1" x14ac:dyDescent="0.25">
      <c r="A181" s="229"/>
      <c r="B181" s="228" t="s">
        <v>0</v>
      </c>
      <c r="C181" s="227" t="s">
        <v>404</v>
      </c>
      <c r="D181" s="226"/>
      <c r="E181" s="225"/>
      <c r="F181" s="225"/>
      <c r="G181" s="225"/>
      <c r="H181" s="225">
        <v>70.12</v>
      </c>
      <c r="I181" s="225">
        <v>11.5</v>
      </c>
      <c r="J181" s="225">
        <v>245.95</v>
      </c>
      <c r="K181" s="225">
        <v>23.1</v>
      </c>
      <c r="L181" s="225">
        <v>5681</v>
      </c>
    </row>
    <row r="182" spans="1:12" s="241" customFormat="1" hidden="1" outlineLevel="2" x14ac:dyDescent="0.25">
      <c r="A182" s="243"/>
      <c r="B182" s="228"/>
      <c r="C182" s="242" t="s">
        <v>416</v>
      </c>
      <c r="D182" s="226" t="s">
        <v>16</v>
      </c>
      <c r="E182" s="225">
        <v>8.2200000000000006</v>
      </c>
      <c r="F182" s="225">
        <v>1.1499999999999999</v>
      </c>
      <c r="G182" s="225">
        <v>2.883165</v>
      </c>
      <c r="H182" s="225"/>
      <c r="I182" s="225">
        <v>10</v>
      </c>
      <c r="J182" s="225">
        <v>245.95</v>
      </c>
      <c r="K182" s="225">
        <v>23.1</v>
      </c>
      <c r="L182" s="225">
        <v>5681</v>
      </c>
    </row>
    <row r="183" spans="1:12" s="224" customFormat="1" collapsed="1" x14ac:dyDescent="0.25">
      <c r="A183" s="229"/>
      <c r="B183" s="228" t="s">
        <v>1</v>
      </c>
      <c r="C183" s="227" t="s">
        <v>415</v>
      </c>
      <c r="D183" s="226"/>
      <c r="E183" s="225"/>
      <c r="F183" s="225"/>
      <c r="G183" s="225"/>
      <c r="H183" s="225">
        <v>2.36</v>
      </c>
      <c r="I183" s="225">
        <v>12.5</v>
      </c>
      <c r="J183" s="225">
        <v>9</v>
      </c>
      <c r="K183" s="225"/>
      <c r="L183" s="225"/>
    </row>
    <row r="184" spans="1:12" s="241" customFormat="1" hidden="1" outlineLevel="2" x14ac:dyDescent="0.25">
      <c r="A184" s="243" t="s">
        <v>0</v>
      </c>
      <c r="B184" s="228" t="s">
        <v>556</v>
      </c>
      <c r="C184" s="242" t="s">
        <v>37</v>
      </c>
      <c r="D184" s="226" t="s">
        <v>18</v>
      </c>
      <c r="E184" s="225">
        <v>2E-3</v>
      </c>
      <c r="F184" s="225">
        <v>1</v>
      </c>
      <c r="G184" s="225">
        <v>6.0999999999999997E-4</v>
      </c>
      <c r="H184" s="225">
        <v>89.99</v>
      </c>
      <c r="I184" s="225">
        <v>10</v>
      </c>
      <c r="J184" s="225">
        <v>0.55000000000000004</v>
      </c>
      <c r="K184" s="225">
        <v>9.1300000000000008</v>
      </c>
      <c r="L184" s="225">
        <v>5</v>
      </c>
    </row>
    <row r="185" spans="1:12" s="235" customFormat="1" hidden="1" outlineLevel="2" x14ac:dyDescent="0.25">
      <c r="A185" s="247"/>
      <c r="B185" s="245"/>
      <c r="C185" s="246" t="s">
        <v>19</v>
      </c>
      <c r="D185" s="245" t="s">
        <v>16</v>
      </c>
      <c r="E185" s="244">
        <v>2E-3</v>
      </c>
      <c r="F185" s="244">
        <v>1</v>
      </c>
      <c r="G185" s="244">
        <v>6.0999999999999997E-4</v>
      </c>
      <c r="H185" s="244">
        <v>100.6</v>
      </c>
      <c r="I185" s="244">
        <v>10</v>
      </c>
      <c r="J185" s="244">
        <v>0.06</v>
      </c>
      <c r="K185" s="244"/>
      <c r="L185" s="244">
        <v>1</v>
      </c>
    </row>
    <row r="186" spans="1:12" s="241" customFormat="1" ht="25.5" hidden="1" outlineLevel="2" x14ac:dyDescent="0.25">
      <c r="A186" s="243" t="s">
        <v>1</v>
      </c>
      <c r="B186" s="228" t="s">
        <v>555</v>
      </c>
      <c r="C186" s="242" t="s">
        <v>554</v>
      </c>
      <c r="D186" s="226" t="s">
        <v>18</v>
      </c>
      <c r="E186" s="225">
        <v>0.1</v>
      </c>
      <c r="F186" s="225">
        <v>1</v>
      </c>
      <c r="G186" s="225">
        <v>3.0499999999999999E-2</v>
      </c>
      <c r="H186" s="225">
        <v>12.39</v>
      </c>
      <c r="I186" s="225">
        <v>10</v>
      </c>
      <c r="J186" s="225">
        <v>3.78</v>
      </c>
      <c r="K186" s="225">
        <v>9.1300000000000008</v>
      </c>
      <c r="L186" s="225">
        <v>35</v>
      </c>
    </row>
    <row r="187" spans="1:12" s="235" customFormat="1" hidden="1" outlineLevel="2" x14ac:dyDescent="0.25">
      <c r="A187" s="247"/>
      <c r="B187" s="245"/>
      <c r="C187" s="246" t="s">
        <v>19</v>
      </c>
      <c r="D187" s="245" t="s">
        <v>16</v>
      </c>
      <c r="E187" s="244">
        <v>0.1</v>
      </c>
      <c r="F187" s="244">
        <v>1</v>
      </c>
      <c r="G187" s="244">
        <v>3.0499999999999999E-2</v>
      </c>
      <c r="H187" s="244">
        <v>100.6</v>
      </c>
      <c r="I187" s="244">
        <v>10</v>
      </c>
      <c r="J187" s="244">
        <v>3.07</v>
      </c>
      <c r="K187" s="244"/>
      <c r="L187" s="244">
        <v>28</v>
      </c>
    </row>
    <row r="188" spans="1:12" s="241" customFormat="1" ht="25.5" hidden="1" outlineLevel="2" x14ac:dyDescent="0.25">
      <c r="A188" s="243" t="s">
        <v>2</v>
      </c>
      <c r="B188" s="228" t="s">
        <v>414</v>
      </c>
      <c r="C188" s="242" t="s">
        <v>17</v>
      </c>
      <c r="D188" s="226" t="s">
        <v>18</v>
      </c>
      <c r="E188" s="225">
        <v>0.03</v>
      </c>
      <c r="F188" s="225">
        <v>1</v>
      </c>
      <c r="G188" s="225">
        <v>9.1500000000000001E-3</v>
      </c>
      <c r="H188" s="225">
        <v>31.26</v>
      </c>
      <c r="I188" s="225">
        <v>10</v>
      </c>
      <c r="J188" s="225">
        <v>2.86</v>
      </c>
      <c r="K188" s="225">
        <v>9.1300000000000008</v>
      </c>
      <c r="L188" s="225">
        <v>26</v>
      </c>
    </row>
    <row r="189" spans="1:12" s="235" customFormat="1" hidden="1" outlineLevel="2" x14ac:dyDescent="0.25">
      <c r="A189" s="247"/>
      <c r="B189" s="245"/>
      <c r="C189" s="246" t="s">
        <v>19</v>
      </c>
      <c r="D189" s="245" t="s">
        <v>16</v>
      </c>
      <c r="E189" s="244">
        <v>0.03</v>
      </c>
      <c r="F189" s="244">
        <v>1</v>
      </c>
      <c r="G189" s="244">
        <v>9.1500000000000001E-3</v>
      </c>
      <c r="H189" s="244">
        <v>135</v>
      </c>
      <c r="I189" s="244">
        <v>10</v>
      </c>
      <c r="J189" s="244">
        <v>1.24</v>
      </c>
      <c r="K189" s="244"/>
      <c r="L189" s="244">
        <v>11</v>
      </c>
    </row>
    <row r="190" spans="1:12" s="224" customFormat="1" collapsed="1" x14ac:dyDescent="0.25">
      <c r="A190" s="229"/>
      <c r="B190" s="228" t="s">
        <v>2</v>
      </c>
      <c r="C190" s="227" t="s">
        <v>413</v>
      </c>
      <c r="D190" s="226"/>
      <c r="E190" s="225"/>
      <c r="F190" s="225"/>
      <c r="G190" s="225"/>
      <c r="H190" s="225">
        <v>1.44</v>
      </c>
      <c r="I190" s="225">
        <v>12.5</v>
      </c>
      <c r="J190" s="225">
        <v>5.49</v>
      </c>
      <c r="K190" s="225">
        <v>23.1</v>
      </c>
      <c r="L190" s="225">
        <v>127</v>
      </c>
    </row>
    <row r="191" spans="1:12" s="241" customFormat="1" hidden="1" outlineLevel="2" x14ac:dyDescent="0.25">
      <c r="A191" s="243"/>
      <c r="B191" s="228"/>
      <c r="C191" s="242" t="s">
        <v>19</v>
      </c>
      <c r="D191" s="226" t="s">
        <v>16</v>
      </c>
      <c r="E191" s="225">
        <v>0.16250000000000001</v>
      </c>
      <c r="F191" s="225">
        <v>1</v>
      </c>
      <c r="G191" s="225">
        <v>4.9562500000000002E-2</v>
      </c>
      <c r="H191" s="225"/>
      <c r="I191" s="225">
        <v>10</v>
      </c>
      <c r="J191" s="225">
        <v>5.49</v>
      </c>
      <c r="K191" s="225">
        <v>9.1300000000000008</v>
      </c>
      <c r="L191" s="225">
        <v>50</v>
      </c>
    </row>
    <row r="192" spans="1:12" s="224" customFormat="1" collapsed="1" x14ac:dyDescent="0.25">
      <c r="A192" s="229"/>
      <c r="B192" s="228" t="s">
        <v>3</v>
      </c>
      <c r="C192" s="227" t="s">
        <v>402</v>
      </c>
      <c r="D192" s="226"/>
      <c r="E192" s="225"/>
      <c r="F192" s="225"/>
      <c r="G192" s="225"/>
      <c r="H192" s="225">
        <v>0.18</v>
      </c>
      <c r="I192" s="225">
        <v>10</v>
      </c>
      <c r="J192" s="225">
        <v>0.55000000000000004</v>
      </c>
      <c r="K192" s="225"/>
      <c r="L192" s="225"/>
    </row>
    <row r="193" spans="1:12" s="241" customFormat="1" hidden="1" outlineLevel="2" x14ac:dyDescent="0.25">
      <c r="A193" s="243" t="s">
        <v>3</v>
      </c>
      <c r="B193" s="228" t="s">
        <v>458</v>
      </c>
      <c r="C193" s="242" t="s">
        <v>22</v>
      </c>
      <c r="D193" s="226" t="s">
        <v>23</v>
      </c>
      <c r="E193" s="225">
        <v>7.3999999999999996E-2</v>
      </c>
      <c r="F193" s="225">
        <v>1</v>
      </c>
      <c r="G193" s="225">
        <v>2.257E-2</v>
      </c>
      <c r="H193" s="225">
        <v>2.44</v>
      </c>
      <c r="I193" s="225">
        <v>10</v>
      </c>
      <c r="J193" s="225">
        <v>0.55000000000000004</v>
      </c>
      <c r="K193" s="225">
        <v>5.34</v>
      </c>
      <c r="L193" s="225">
        <v>3</v>
      </c>
    </row>
    <row r="194" spans="1:12" s="230" customFormat="1" outlineLevel="1" collapsed="1" x14ac:dyDescent="0.25">
      <c r="A194" s="234"/>
      <c r="B194" s="232"/>
      <c r="C194" s="233" t="s">
        <v>399</v>
      </c>
      <c r="D194" s="232" t="s">
        <v>16</v>
      </c>
      <c r="E194" s="231">
        <v>9.4499999999999993</v>
      </c>
      <c r="F194" s="231">
        <v>1.1499999999999999</v>
      </c>
      <c r="G194" s="231">
        <v>2.883165</v>
      </c>
      <c r="H194" s="231"/>
      <c r="I194" s="231"/>
      <c r="J194" s="231"/>
      <c r="K194" s="231"/>
      <c r="L194" s="231"/>
    </row>
    <row r="195" spans="1:12" s="230" customFormat="1" outlineLevel="1" x14ac:dyDescent="0.25">
      <c r="A195" s="234"/>
      <c r="B195" s="232"/>
      <c r="C195" s="233" t="s">
        <v>412</v>
      </c>
      <c r="D195" s="232" t="s">
        <v>16</v>
      </c>
      <c r="E195" s="231">
        <v>0.13</v>
      </c>
      <c r="F195" s="231">
        <v>1.25</v>
      </c>
      <c r="G195" s="231">
        <v>4.9562500000000002E-2</v>
      </c>
      <c r="H195" s="231"/>
      <c r="I195" s="231"/>
      <c r="J195" s="231"/>
      <c r="K195" s="231"/>
      <c r="L195" s="231"/>
    </row>
    <row r="196" spans="1:12" s="235" customFormat="1" x14ac:dyDescent="0.25">
      <c r="A196" s="240"/>
      <c r="B196" s="239"/>
      <c r="C196" s="238" t="s">
        <v>398</v>
      </c>
      <c r="D196" s="237"/>
      <c r="E196" s="236"/>
      <c r="F196" s="236"/>
      <c r="G196" s="236"/>
      <c r="H196" s="236"/>
      <c r="I196" s="236"/>
      <c r="J196" s="236">
        <v>255.5</v>
      </c>
      <c r="K196" s="236"/>
      <c r="L196" s="236"/>
    </row>
    <row r="197" spans="1:12" s="230" customFormat="1" outlineLevel="1" x14ac:dyDescent="0.25">
      <c r="A197" s="234"/>
      <c r="B197" s="232"/>
      <c r="C197" s="233" t="s">
        <v>397</v>
      </c>
      <c r="D197" s="232"/>
      <c r="E197" s="231"/>
      <c r="F197" s="231"/>
      <c r="G197" s="231"/>
      <c r="H197" s="231"/>
      <c r="I197" s="231"/>
      <c r="J197" s="231">
        <v>251.44</v>
      </c>
      <c r="K197" s="231"/>
      <c r="L197" s="231">
        <v>5808</v>
      </c>
    </row>
    <row r="198" spans="1:12" s="224" customFormat="1" x14ac:dyDescent="0.25">
      <c r="A198" s="229"/>
      <c r="B198" s="228" t="s">
        <v>451</v>
      </c>
      <c r="C198" s="227" t="s">
        <v>452</v>
      </c>
      <c r="D198" s="226" t="s">
        <v>20</v>
      </c>
      <c r="E198" s="225">
        <v>100</v>
      </c>
      <c r="F198" s="225">
        <v>0.9</v>
      </c>
      <c r="G198" s="225">
        <v>90</v>
      </c>
      <c r="H198" s="225"/>
      <c r="I198" s="225"/>
      <c r="J198" s="225">
        <v>226.29</v>
      </c>
      <c r="K198" s="225"/>
      <c r="L198" s="225">
        <v>5227</v>
      </c>
    </row>
    <row r="199" spans="1:12" s="224" customFormat="1" x14ac:dyDescent="0.25">
      <c r="A199" s="229"/>
      <c r="B199" s="228" t="s">
        <v>451</v>
      </c>
      <c r="C199" s="227" t="s">
        <v>450</v>
      </c>
      <c r="D199" s="226" t="s">
        <v>20</v>
      </c>
      <c r="E199" s="225">
        <v>49</v>
      </c>
      <c r="F199" s="225">
        <v>0.85</v>
      </c>
      <c r="G199" s="225">
        <v>41.65</v>
      </c>
      <c r="H199" s="225"/>
      <c r="I199" s="225"/>
      <c r="J199" s="225">
        <v>104.72</v>
      </c>
      <c r="K199" s="225"/>
      <c r="L199" s="225">
        <v>2419</v>
      </c>
    </row>
    <row r="200" spans="1:12" s="195" customFormat="1" x14ac:dyDescent="0.25">
      <c r="A200" s="215"/>
      <c r="B200" s="215"/>
      <c r="C200" s="216" t="s">
        <v>390</v>
      </c>
      <c r="D200" s="215"/>
      <c r="E200" s="214"/>
      <c r="F200" s="214"/>
      <c r="G200" s="214"/>
      <c r="H200" s="214"/>
      <c r="I200" s="214"/>
      <c r="J200" s="213">
        <v>586.51</v>
      </c>
      <c r="K200" s="213"/>
      <c r="L200" s="213"/>
    </row>
    <row r="201" spans="1:12" s="217" customFormat="1" ht="45.95" customHeight="1" x14ac:dyDescent="0.25">
      <c r="A201" s="223" t="s">
        <v>602</v>
      </c>
      <c r="B201" s="222" t="s">
        <v>789</v>
      </c>
      <c r="C201" s="221" t="s">
        <v>1342</v>
      </c>
      <c r="D201" s="220" t="s">
        <v>30</v>
      </c>
      <c r="E201" s="219">
        <v>375.15</v>
      </c>
      <c r="F201" s="219">
        <v>1</v>
      </c>
      <c r="G201" s="219">
        <v>375.15</v>
      </c>
      <c r="H201" s="218">
        <v>2.0699999999999998</v>
      </c>
      <c r="I201" s="218">
        <v>1</v>
      </c>
      <c r="J201" s="218">
        <v>776.56</v>
      </c>
      <c r="K201" s="218"/>
      <c r="L201" s="218"/>
    </row>
    <row r="202" spans="1:12" s="195" customFormat="1" x14ac:dyDescent="0.25">
      <c r="A202" s="215"/>
      <c r="B202" s="215"/>
      <c r="C202" s="216" t="s">
        <v>390</v>
      </c>
      <c r="D202" s="215"/>
      <c r="E202" s="214"/>
      <c r="F202" s="214"/>
      <c r="G202" s="214"/>
      <c r="H202" s="214"/>
      <c r="I202" s="214"/>
      <c r="J202" s="213">
        <v>776.56</v>
      </c>
      <c r="K202" s="213"/>
      <c r="L202" s="213"/>
    </row>
    <row r="203" spans="1:12" s="217" customFormat="1" ht="91.9" customHeight="1" x14ac:dyDescent="0.25">
      <c r="A203" s="223" t="s">
        <v>601</v>
      </c>
      <c r="B203" s="222" t="s">
        <v>577</v>
      </c>
      <c r="C203" s="221" t="s">
        <v>1341</v>
      </c>
      <c r="D203" s="220" t="s">
        <v>15</v>
      </c>
      <c r="E203" s="219">
        <v>0.30499999999999999</v>
      </c>
      <c r="F203" s="219">
        <v>1</v>
      </c>
      <c r="G203" s="219">
        <v>0.30499999999999999</v>
      </c>
      <c r="H203" s="218"/>
      <c r="I203" s="218"/>
      <c r="J203" s="218"/>
      <c r="K203" s="218"/>
      <c r="L203" s="218"/>
    </row>
    <row r="204" spans="1:12" s="224" customFormat="1" x14ac:dyDescent="0.25">
      <c r="A204" s="229"/>
      <c r="B204" s="228" t="s">
        <v>0</v>
      </c>
      <c r="C204" s="227" t="s">
        <v>404</v>
      </c>
      <c r="D204" s="226"/>
      <c r="E204" s="225"/>
      <c r="F204" s="225"/>
      <c r="G204" s="225"/>
      <c r="H204" s="225">
        <v>157</v>
      </c>
      <c r="I204" s="225">
        <v>1.1499999999999999</v>
      </c>
      <c r="J204" s="225">
        <v>55.07</v>
      </c>
      <c r="K204" s="225">
        <v>23.1</v>
      </c>
      <c r="L204" s="225">
        <v>1272</v>
      </c>
    </row>
    <row r="205" spans="1:12" s="241" customFormat="1" hidden="1" outlineLevel="2" x14ac:dyDescent="0.25">
      <c r="A205" s="243"/>
      <c r="B205" s="228"/>
      <c r="C205" s="242" t="s">
        <v>470</v>
      </c>
      <c r="D205" s="226" t="s">
        <v>16</v>
      </c>
      <c r="E205" s="225">
        <v>16.32</v>
      </c>
      <c r="F205" s="225">
        <v>1.1499999999999999</v>
      </c>
      <c r="G205" s="225">
        <v>5.72424</v>
      </c>
      <c r="H205" s="225"/>
      <c r="I205" s="225">
        <v>1</v>
      </c>
      <c r="J205" s="225">
        <v>55.07</v>
      </c>
      <c r="K205" s="225">
        <v>23.1</v>
      </c>
      <c r="L205" s="225">
        <v>1272</v>
      </c>
    </row>
    <row r="206" spans="1:12" s="224" customFormat="1" collapsed="1" x14ac:dyDescent="0.25">
      <c r="A206" s="229"/>
      <c r="B206" s="228" t="s">
        <v>1</v>
      </c>
      <c r="C206" s="227" t="s">
        <v>415</v>
      </c>
      <c r="D206" s="226"/>
      <c r="E206" s="225"/>
      <c r="F206" s="225"/>
      <c r="G206" s="225"/>
      <c r="H206" s="225">
        <v>1.62</v>
      </c>
      <c r="I206" s="225">
        <v>1.25</v>
      </c>
      <c r="J206" s="225">
        <v>0.62</v>
      </c>
      <c r="K206" s="225"/>
      <c r="L206" s="225"/>
    </row>
    <row r="207" spans="1:12" s="241" customFormat="1" hidden="1" outlineLevel="2" x14ac:dyDescent="0.25">
      <c r="A207" s="243" t="s">
        <v>0</v>
      </c>
      <c r="B207" s="228" t="s">
        <v>428</v>
      </c>
      <c r="C207" s="242" t="s">
        <v>24</v>
      </c>
      <c r="D207" s="226" t="s">
        <v>18</v>
      </c>
      <c r="E207" s="225">
        <v>0.02</v>
      </c>
      <c r="F207" s="225">
        <v>1</v>
      </c>
      <c r="G207" s="225">
        <v>6.1000000000000004E-3</v>
      </c>
      <c r="H207" s="225">
        <v>65.709999999999994</v>
      </c>
      <c r="I207" s="225">
        <v>1</v>
      </c>
      <c r="J207" s="225">
        <v>0.4</v>
      </c>
      <c r="K207" s="225">
        <v>9.1300000000000008</v>
      </c>
      <c r="L207" s="225">
        <v>4</v>
      </c>
    </row>
    <row r="208" spans="1:12" s="235" customFormat="1" hidden="1" outlineLevel="2" x14ac:dyDescent="0.25">
      <c r="A208" s="247"/>
      <c r="B208" s="245"/>
      <c r="C208" s="246" t="s">
        <v>19</v>
      </c>
      <c r="D208" s="245" t="s">
        <v>16</v>
      </c>
      <c r="E208" s="244">
        <v>0.02</v>
      </c>
      <c r="F208" s="244">
        <v>1</v>
      </c>
      <c r="G208" s="244">
        <v>6.1000000000000004E-3</v>
      </c>
      <c r="H208" s="244">
        <v>11.6</v>
      </c>
      <c r="I208" s="244">
        <v>1</v>
      </c>
      <c r="J208" s="244">
        <v>7.0000000000000007E-2</v>
      </c>
      <c r="K208" s="244"/>
      <c r="L208" s="244">
        <v>1</v>
      </c>
    </row>
    <row r="209" spans="1:12" s="241" customFormat="1" ht="25.5" hidden="1" outlineLevel="2" x14ac:dyDescent="0.25">
      <c r="A209" s="243" t="s">
        <v>1</v>
      </c>
      <c r="B209" s="228" t="s">
        <v>414</v>
      </c>
      <c r="C209" s="242" t="s">
        <v>17</v>
      </c>
      <c r="D209" s="226" t="s">
        <v>18</v>
      </c>
      <c r="E209" s="225">
        <v>0.01</v>
      </c>
      <c r="F209" s="225">
        <v>1</v>
      </c>
      <c r="G209" s="225">
        <v>3.0500000000000002E-3</v>
      </c>
      <c r="H209" s="225">
        <v>31.26</v>
      </c>
      <c r="I209" s="225">
        <v>1</v>
      </c>
      <c r="J209" s="225">
        <v>0.1</v>
      </c>
      <c r="K209" s="225">
        <v>9.1300000000000008</v>
      </c>
      <c r="L209" s="225">
        <v>1</v>
      </c>
    </row>
    <row r="210" spans="1:12" s="235" customFormat="1" hidden="1" outlineLevel="2" x14ac:dyDescent="0.25">
      <c r="A210" s="247"/>
      <c r="B210" s="245"/>
      <c r="C210" s="246" t="s">
        <v>19</v>
      </c>
      <c r="D210" s="245" t="s">
        <v>16</v>
      </c>
      <c r="E210" s="244">
        <v>0.01</v>
      </c>
      <c r="F210" s="244">
        <v>1</v>
      </c>
      <c r="G210" s="244">
        <v>3.0500000000000002E-3</v>
      </c>
      <c r="H210" s="244">
        <v>13.5</v>
      </c>
      <c r="I210" s="244">
        <v>1</v>
      </c>
      <c r="J210" s="244">
        <v>0.04</v>
      </c>
      <c r="K210" s="244"/>
      <c r="L210" s="244">
        <v>0</v>
      </c>
    </row>
    <row r="211" spans="1:12" s="224" customFormat="1" collapsed="1" x14ac:dyDescent="0.25">
      <c r="A211" s="229"/>
      <c r="B211" s="228" t="s">
        <v>2</v>
      </c>
      <c r="C211" s="227" t="s">
        <v>413</v>
      </c>
      <c r="D211" s="226"/>
      <c r="E211" s="225"/>
      <c r="F211" s="225"/>
      <c r="G211" s="225"/>
      <c r="H211" s="225">
        <v>0.37</v>
      </c>
      <c r="I211" s="225">
        <v>1.25</v>
      </c>
      <c r="J211" s="225">
        <v>0.14000000000000001</v>
      </c>
      <c r="K211" s="225">
        <v>23.1</v>
      </c>
      <c r="L211" s="225">
        <v>3</v>
      </c>
    </row>
    <row r="212" spans="1:12" s="241" customFormat="1" hidden="1" outlineLevel="2" x14ac:dyDescent="0.25">
      <c r="A212" s="243"/>
      <c r="B212" s="228"/>
      <c r="C212" s="242" t="s">
        <v>19</v>
      </c>
      <c r="D212" s="226" t="s">
        <v>16</v>
      </c>
      <c r="E212" s="225">
        <v>3.7499999999999999E-2</v>
      </c>
      <c r="F212" s="225">
        <v>1</v>
      </c>
      <c r="G212" s="225">
        <v>1.14375E-2</v>
      </c>
      <c r="H212" s="225"/>
      <c r="I212" s="225">
        <v>1</v>
      </c>
      <c r="J212" s="225">
        <v>0.14000000000000001</v>
      </c>
      <c r="K212" s="225">
        <v>23.1</v>
      </c>
      <c r="L212" s="225">
        <v>3</v>
      </c>
    </row>
    <row r="213" spans="1:12" s="224" customFormat="1" collapsed="1" x14ac:dyDescent="0.25">
      <c r="A213" s="229"/>
      <c r="B213" s="228" t="s">
        <v>3</v>
      </c>
      <c r="C213" s="227" t="s">
        <v>402</v>
      </c>
      <c r="D213" s="226"/>
      <c r="E213" s="225"/>
      <c r="F213" s="225"/>
      <c r="G213" s="225"/>
      <c r="H213" s="225">
        <v>0.36</v>
      </c>
      <c r="I213" s="225">
        <v>1</v>
      </c>
      <c r="J213" s="225">
        <v>0.11</v>
      </c>
      <c r="K213" s="225"/>
      <c r="L213" s="225"/>
    </row>
    <row r="214" spans="1:12" s="241" customFormat="1" hidden="1" outlineLevel="2" x14ac:dyDescent="0.25">
      <c r="A214" s="243" t="s">
        <v>2</v>
      </c>
      <c r="B214" s="228" t="s">
        <v>453</v>
      </c>
      <c r="C214" s="242" t="s">
        <v>29</v>
      </c>
      <c r="D214" s="226" t="s">
        <v>30</v>
      </c>
      <c r="E214" s="225">
        <v>0.2</v>
      </c>
      <c r="F214" s="225">
        <v>1</v>
      </c>
      <c r="G214" s="225">
        <v>6.0999999999999999E-2</v>
      </c>
      <c r="H214" s="225">
        <v>1.82</v>
      </c>
      <c r="I214" s="225">
        <v>1</v>
      </c>
      <c r="J214" s="225">
        <v>0.11</v>
      </c>
      <c r="K214" s="225">
        <v>5.34</v>
      </c>
      <c r="L214" s="225">
        <v>1</v>
      </c>
    </row>
    <row r="215" spans="1:12" s="230" customFormat="1" outlineLevel="1" collapsed="1" x14ac:dyDescent="0.25">
      <c r="A215" s="234"/>
      <c r="B215" s="232"/>
      <c r="C215" s="233" t="s">
        <v>399</v>
      </c>
      <c r="D215" s="232" t="s">
        <v>16</v>
      </c>
      <c r="E215" s="231">
        <v>18.77</v>
      </c>
      <c r="F215" s="231">
        <v>1.1499999999999999</v>
      </c>
      <c r="G215" s="231">
        <v>5.72424</v>
      </c>
      <c r="H215" s="231"/>
      <c r="I215" s="231"/>
      <c r="J215" s="231"/>
      <c r="K215" s="231"/>
      <c r="L215" s="231"/>
    </row>
    <row r="216" spans="1:12" s="230" customFormat="1" outlineLevel="1" x14ac:dyDescent="0.25">
      <c r="A216" s="234"/>
      <c r="B216" s="232"/>
      <c r="C216" s="233" t="s">
        <v>412</v>
      </c>
      <c r="D216" s="232" t="s">
        <v>16</v>
      </c>
      <c r="E216" s="231">
        <v>0.03</v>
      </c>
      <c r="F216" s="231">
        <v>1.25</v>
      </c>
      <c r="G216" s="231">
        <v>1.14375E-2</v>
      </c>
      <c r="H216" s="231"/>
      <c r="I216" s="231"/>
      <c r="J216" s="231"/>
      <c r="K216" s="231"/>
      <c r="L216" s="231"/>
    </row>
    <row r="217" spans="1:12" s="235" customFormat="1" x14ac:dyDescent="0.25">
      <c r="A217" s="240"/>
      <c r="B217" s="239"/>
      <c r="C217" s="238" t="s">
        <v>398</v>
      </c>
      <c r="D217" s="237"/>
      <c r="E217" s="236"/>
      <c r="F217" s="236"/>
      <c r="G217" s="236"/>
      <c r="H217" s="236"/>
      <c r="I217" s="236"/>
      <c r="J217" s="236">
        <v>55.8</v>
      </c>
      <c r="K217" s="236"/>
      <c r="L217" s="236"/>
    </row>
    <row r="218" spans="1:12" s="230" customFormat="1" outlineLevel="1" x14ac:dyDescent="0.25">
      <c r="A218" s="234"/>
      <c r="B218" s="232"/>
      <c r="C218" s="233" t="s">
        <v>397</v>
      </c>
      <c r="D218" s="232"/>
      <c r="E218" s="231"/>
      <c r="F218" s="231"/>
      <c r="G218" s="231"/>
      <c r="H218" s="231"/>
      <c r="I218" s="231"/>
      <c r="J218" s="231">
        <v>55.21</v>
      </c>
      <c r="K218" s="231"/>
      <c r="L218" s="231">
        <v>1275</v>
      </c>
    </row>
    <row r="219" spans="1:12" s="224" customFormat="1" x14ac:dyDescent="0.25">
      <c r="A219" s="229"/>
      <c r="B219" s="228" t="s">
        <v>451</v>
      </c>
      <c r="C219" s="227" t="s">
        <v>452</v>
      </c>
      <c r="D219" s="226" t="s">
        <v>20</v>
      </c>
      <c r="E219" s="225">
        <v>100</v>
      </c>
      <c r="F219" s="225">
        <v>0.9</v>
      </c>
      <c r="G219" s="225">
        <v>90</v>
      </c>
      <c r="H219" s="225"/>
      <c r="I219" s="225"/>
      <c r="J219" s="225">
        <v>49.69</v>
      </c>
      <c r="K219" s="225"/>
      <c r="L219" s="225">
        <v>1148</v>
      </c>
    </row>
    <row r="220" spans="1:12" s="224" customFormat="1" x14ac:dyDescent="0.25">
      <c r="A220" s="229"/>
      <c r="B220" s="228" t="s">
        <v>451</v>
      </c>
      <c r="C220" s="227" t="s">
        <v>450</v>
      </c>
      <c r="D220" s="226" t="s">
        <v>20</v>
      </c>
      <c r="E220" s="225">
        <v>49</v>
      </c>
      <c r="F220" s="225">
        <v>0.85</v>
      </c>
      <c r="G220" s="225">
        <v>41.65</v>
      </c>
      <c r="H220" s="225"/>
      <c r="I220" s="225"/>
      <c r="J220" s="225">
        <v>22.99</v>
      </c>
      <c r="K220" s="225"/>
      <c r="L220" s="225">
        <v>531</v>
      </c>
    </row>
    <row r="221" spans="1:12" s="195" customFormat="1" x14ac:dyDescent="0.25">
      <c r="A221" s="215"/>
      <c r="B221" s="215"/>
      <c r="C221" s="216" t="s">
        <v>390</v>
      </c>
      <c r="D221" s="215"/>
      <c r="E221" s="214"/>
      <c r="F221" s="214"/>
      <c r="G221" s="214"/>
      <c r="H221" s="214"/>
      <c r="I221" s="214"/>
      <c r="J221" s="213">
        <v>128.47999999999999</v>
      </c>
      <c r="K221" s="213"/>
      <c r="L221" s="213"/>
    </row>
    <row r="222" spans="1:12" s="217" customFormat="1" ht="45.95" customHeight="1" x14ac:dyDescent="0.25">
      <c r="A222" s="223" t="s">
        <v>600</v>
      </c>
      <c r="B222" s="222" t="s">
        <v>568</v>
      </c>
      <c r="C222" s="221" t="s">
        <v>567</v>
      </c>
      <c r="D222" s="220" t="s">
        <v>31</v>
      </c>
      <c r="E222" s="219">
        <v>6.1000000000000004E-3</v>
      </c>
      <c r="F222" s="219">
        <v>1</v>
      </c>
      <c r="G222" s="219">
        <v>6.1000000000000004E-3</v>
      </c>
      <c r="H222" s="218">
        <v>11300</v>
      </c>
      <c r="I222" s="218">
        <v>1</v>
      </c>
      <c r="J222" s="218">
        <v>68.930000000000007</v>
      </c>
      <c r="K222" s="218"/>
      <c r="L222" s="218"/>
    </row>
    <row r="223" spans="1:12" s="195" customFormat="1" x14ac:dyDescent="0.25">
      <c r="A223" s="215"/>
      <c r="B223" s="215"/>
      <c r="C223" s="216" t="s">
        <v>390</v>
      </c>
      <c r="D223" s="215"/>
      <c r="E223" s="214"/>
      <c r="F223" s="214"/>
      <c r="G223" s="214"/>
      <c r="H223" s="214"/>
      <c r="I223" s="214"/>
      <c r="J223" s="213">
        <v>68.930000000000007</v>
      </c>
      <c r="K223" s="213"/>
      <c r="L223" s="213"/>
    </row>
    <row r="224" spans="1:12" s="217" customFormat="1" ht="91.9" customHeight="1" x14ac:dyDescent="0.25">
      <c r="A224" s="223" t="s">
        <v>599</v>
      </c>
      <c r="B224" s="222" t="s">
        <v>577</v>
      </c>
      <c r="C224" s="221" t="s">
        <v>1341</v>
      </c>
      <c r="D224" s="220" t="s">
        <v>15</v>
      </c>
      <c r="E224" s="219">
        <v>0.30499999999999999</v>
      </c>
      <c r="F224" s="219">
        <v>1</v>
      </c>
      <c r="G224" s="219">
        <v>0.30499999999999999</v>
      </c>
      <c r="H224" s="218"/>
      <c r="I224" s="218"/>
      <c r="J224" s="218"/>
      <c r="K224" s="218"/>
      <c r="L224" s="218"/>
    </row>
    <row r="225" spans="1:12" s="224" customFormat="1" x14ac:dyDescent="0.25">
      <c r="A225" s="229"/>
      <c r="B225" s="228" t="s">
        <v>0</v>
      </c>
      <c r="C225" s="227" t="s">
        <v>404</v>
      </c>
      <c r="D225" s="226"/>
      <c r="E225" s="225"/>
      <c r="F225" s="225"/>
      <c r="G225" s="225"/>
      <c r="H225" s="225">
        <v>157</v>
      </c>
      <c r="I225" s="225">
        <v>1.1499999999999999</v>
      </c>
      <c r="J225" s="225">
        <v>55.07</v>
      </c>
      <c r="K225" s="225">
        <v>23.1</v>
      </c>
      <c r="L225" s="225">
        <v>1272</v>
      </c>
    </row>
    <row r="226" spans="1:12" s="241" customFormat="1" hidden="1" outlineLevel="2" x14ac:dyDescent="0.25">
      <c r="A226" s="243"/>
      <c r="B226" s="228"/>
      <c r="C226" s="242" t="s">
        <v>470</v>
      </c>
      <c r="D226" s="226" t="s">
        <v>16</v>
      </c>
      <c r="E226" s="225">
        <v>16.32</v>
      </c>
      <c r="F226" s="225">
        <v>1.1499999999999999</v>
      </c>
      <c r="G226" s="225">
        <v>5.72424</v>
      </c>
      <c r="H226" s="225"/>
      <c r="I226" s="225">
        <v>1</v>
      </c>
      <c r="J226" s="225">
        <v>55.07</v>
      </c>
      <c r="K226" s="225">
        <v>23.1</v>
      </c>
      <c r="L226" s="225">
        <v>1272</v>
      </c>
    </row>
    <row r="227" spans="1:12" s="224" customFormat="1" collapsed="1" x14ac:dyDescent="0.25">
      <c r="A227" s="229"/>
      <c r="B227" s="228" t="s">
        <v>1</v>
      </c>
      <c r="C227" s="227" t="s">
        <v>415</v>
      </c>
      <c r="D227" s="226"/>
      <c r="E227" s="225"/>
      <c r="F227" s="225"/>
      <c r="G227" s="225"/>
      <c r="H227" s="225">
        <v>1.62</v>
      </c>
      <c r="I227" s="225">
        <v>1.25</v>
      </c>
      <c r="J227" s="225">
        <v>0.62</v>
      </c>
      <c r="K227" s="225"/>
      <c r="L227" s="225"/>
    </row>
    <row r="228" spans="1:12" s="241" customFormat="1" hidden="1" outlineLevel="2" x14ac:dyDescent="0.25">
      <c r="A228" s="243" t="s">
        <v>0</v>
      </c>
      <c r="B228" s="228" t="s">
        <v>428</v>
      </c>
      <c r="C228" s="242" t="s">
        <v>24</v>
      </c>
      <c r="D228" s="226" t="s">
        <v>18</v>
      </c>
      <c r="E228" s="225">
        <v>0.02</v>
      </c>
      <c r="F228" s="225">
        <v>1</v>
      </c>
      <c r="G228" s="225">
        <v>6.1000000000000004E-3</v>
      </c>
      <c r="H228" s="225">
        <v>65.709999999999994</v>
      </c>
      <c r="I228" s="225">
        <v>1</v>
      </c>
      <c r="J228" s="225">
        <v>0.4</v>
      </c>
      <c r="K228" s="225">
        <v>9.1300000000000008</v>
      </c>
      <c r="L228" s="225">
        <v>4</v>
      </c>
    </row>
    <row r="229" spans="1:12" s="235" customFormat="1" hidden="1" outlineLevel="2" x14ac:dyDescent="0.25">
      <c r="A229" s="247"/>
      <c r="B229" s="245"/>
      <c r="C229" s="246" t="s">
        <v>19</v>
      </c>
      <c r="D229" s="245" t="s">
        <v>16</v>
      </c>
      <c r="E229" s="244">
        <v>0.02</v>
      </c>
      <c r="F229" s="244">
        <v>1</v>
      </c>
      <c r="G229" s="244">
        <v>6.1000000000000004E-3</v>
      </c>
      <c r="H229" s="244">
        <v>11.6</v>
      </c>
      <c r="I229" s="244">
        <v>1</v>
      </c>
      <c r="J229" s="244">
        <v>7.0000000000000007E-2</v>
      </c>
      <c r="K229" s="244"/>
      <c r="L229" s="244">
        <v>1</v>
      </c>
    </row>
    <row r="230" spans="1:12" s="241" customFormat="1" ht="25.5" hidden="1" outlineLevel="2" x14ac:dyDescent="0.25">
      <c r="A230" s="243" t="s">
        <v>1</v>
      </c>
      <c r="B230" s="228" t="s">
        <v>414</v>
      </c>
      <c r="C230" s="242" t="s">
        <v>17</v>
      </c>
      <c r="D230" s="226" t="s">
        <v>18</v>
      </c>
      <c r="E230" s="225">
        <v>0.01</v>
      </c>
      <c r="F230" s="225">
        <v>1</v>
      </c>
      <c r="G230" s="225">
        <v>3.0500000000000002E-3</v>
      </c>
      <c r="H230" s="225">
        <v>31.26</v>
      </c>
      <c r="I230" s="225">
        <v>1</v>
      </c>
      <c r="J230" s="225">
        <v>0.1</v>
      </c>
      <c r="K230" s="225">
        <v>9.1300000000000008</v>
      </c>
      <c r="L230" s="225">
        <v>1</v>
      </c>
    </row>
    <row r="231" spans="1:12" s="235" customFormat="1" hidden="1" outlineLevel="2" x14ac:dyDescent="0.25">
      <c r="A231" s="247"/>
      <c r="B231" s="245"/>
      <c r="C231" s="246" t="s">
        <v>19</v>
      </c>
      <c r="D231" s="245" t="s">
        <v>16</v>
      </c>
      <c r="E231" s="244">
        <v>0.01</v>
      </c>
      <c r="F231" s="244">
        <v>1</v>
      </c>
      <c r="G231" s="244">
        <v>3.0500000000000002E-3</v>
      </c>
      <c r="H231" s="244">
        <v>13.5</v>
      </c>
      <c r="I231" s="244">
        <v>1</v>
      </c>
      <c r="J231" s="244">
        <v>0.04</v>
      </c>
      <c r="K231" s="244"/>
      <c r="L231" s="244">
        <v>0</v>
      </c>
    </row>
    <row r="232" spans="1:12" s="224" customFormat="1" collapsed="1" x14ac:dyDescent="0.25">
      <c r="A232" s="229"/>
      <c r="B232" s="228" t="s">
        <v>2</v>
      </c>
      <c r="C232" s="227" t="s">
        <v>413</v>
      </c>
      <c r="D232" s="226"/>
      <c r="E232" s="225"/>
      <c r="F232" s="225"/>
      <c r="G232" s="225"/>
      <c r="H232" s="225">
        <v>0.37</v>
      </c>
      <c r="I232" s="225">
        <v>1.25</v>
      </c>
      <c r="J232" s="225">
        <v>0.14000000000000001</v>
      </c>
      <c r="K232" s="225">
        <v>23.1</v>
      </c>
      <c r="L232" s="225">
        <v>3</v>
      </c>
    </row>
    <row r="233" spans="1:12" s="241" customFormat="1" hidden="1" outlineLevel="2" x14ac:dyDescent="0.25">
      <c r="A233" s="243"/>
      <c r="B233" s="228"/>
      <c r="C233" s="242" t="s">
        <v>19</v>
      </c>
      <c r="D233" s="226" t="s">
        <v>16</v>
      </c>
      <c r="E233" s="225">
        <v>3.7499999999999999E-2</v>
      </c>
      <c r="F233" s="225">
        <v>1</v>
      </c>
      <c r="G233" s="225">
        <v>1.14375E-2</v>
      </c>
      <c r="H233" s="225"/>
      <c r="I233" s="225">
        <v>1</v>
      </c>
      <c r="J233" s="225">
        <v>0.14000000000000001</v>
      </c>
      <c r="K233" s="225">
        <v>23.1</v>
      </c>
      <c r="L233" s="225">
        <v>3</v>
      </c>
    </row>
    <row r="234" spans="1:12" s="224" customFormat="1" collapsed="1" x14ac:dyDescent="0.25">
      <c r="A234" s="229"/>
      <c r="B234" s="228" t="s">
        <v>3</v>
      </c>
      <c r="C234" s="227" t="s">
        <v>402</v>
      </c>
      <c r="D234" s="226"/>
      <c r="E234" s="225"/>
      <c r="F234" s="225"/>
      <c r="G234" s="225"/>
      <c r="H234" s="225">
        <v>0.36</v>
      </c>
      <c r="I234" s="225">
        <v>1</v>
      </c>
      <c r="J234" s="225">
        <v>0.11</v>
      </c>
      <c r="K234" s="225"/>
      <c r="L234" s="225"/>
    </row>
    <row r="235" spans="1:12" s="241" customFormat="1" hidden="1" outlineLevel="2" x14ac:dyDescent="0.25">
      <c r="A235" s="243" t="s">
        <v>2</v>
      </c>
      <c r="B235" s="228" t="s">
        <v>453</v>
      </c>
      <c r="C235" s="242" t="s">
        <v>29</v>
      </c>
      <c r="D235" s="226" t="s">
        <v>30</v>
      </c>
      <c r="E235" s="225">
        <v>0.2</v>
      </c>
      <c r="F235" s="225">
        <v>1</v>
      </c>
      <c r="G235" s="225">
        <v>6.0999999999999999E-2</v>
      </c>
      <c r="H235" s="225">
        <v>1.82</v>
      </c>
      <c r="I235" s="225">
        <v>1</v>
      </c>
      <c r="J235" s="225">
        <v>0.11</v>
      </c>
      <c r="K235" s="225">
        <v>5.34</v>
      </c>
      <c r="L235" s="225">
        <v>1</v>
      </c>
    </row>
    <row r="236" spans="1:12" s="230" customFormat="1" outlineLevel="1" collapsed="1" x14ac:dyDescent="0.25">
      <c r="A236" s="234"/>
      <c r="B236" s="232"/>
      <c r="C236" s="233" t="s">
        <v>399</v>
      </c>
      <c r="D236" s="232" t="s">
        <v>16</v>
      </c>
      <c r="E236" s="231">
        <v>18.77</v>
      </c>
      <c r="F236" s="231">
        <v>1.1499999999999999</v>
      </c>
      <c r="G236" s="231">
        <v>5.72424</v>
      </c>
      <c r="H236" s="231"/>
      <c r="I236" s="231"/>
      <c r="J236" s="231"/>
      <c r="K236" s="231"/>
      <c r="L236" s="231"/>
    </row>
    <row r="237" spans="1:12" s="230" customFormat="1" outlineLevel="1" x14ac:dyDescent="0.25">
      <c r="A237" s="234"/>
      <c r="B237" s="232"/>
      <c r="C237" s="233" t="s">
        <v>412</v>
      </c>
      <c r="D237" s="232" t="s">
        <v>16</v>
      </c>
      <c r="E237" s="231">
        <v>0.03</v>
      </c>
      <c r="F237" s="231">
        <v>1.25</v>
      </c>
      <c r="G237" s="231">
        <v>1.14375E-2</v>
      </c>
      <c r="H237" s="231"/>
      <c r="I237" s="231"/>
      <c r="J237" s="231"/>
      <c r="K237" s="231"/>
      <c r="L237" s="231"/>
    </row>
    <row r="238" spans="1:12" s="235" customFormat="1" x14ac:dyDescent="0.25">
      <c r="A238" s="240"/>
      <c r="B238" s="239"/>
      <c r="C238" s="238" t="s">
        <v>398</v>
      </c>
      <c r="D238" s="237"/>
      <c r="E238" s="236"/>
      <c r="F238" s="236"/>
      <c r="G238" s="236"/>
      <c r="H238" s="236"/>
      <c r="I238" s="236"/>
      <c r="J238" s="236">
        <v>55.8</v>
      </c>
      <c r="K238" s="236"/>
      <c r="L238" s="236"/>
    </row>
    <row r="239" spans="1:12" s="230" customFormat="1" outlineLevel="1" x14ac:dyDescent="0.25">
      <c r="A239" s="234"/>
      <c r="B239" s="232"/>
      <c r="C239" s="233" t="s">
        <v>397</v>
      </c>
      <c r="D239" s="232"/>
      <c r="E239" s="231"/>
      <c r="F239" s="231"/>
      <c r="G239" s="231"/>
      <c r="H239" s="231"/>
      <c r="I239" s="231"/>
      <c r="J239" s="231">
        <v>55.21</v>
      </c>
      <c r="K239" s="231"/>
      <c r="L239" s="231">
        <v>1275</v>
      </c>
    </row>
    <row r="240" spans="1:12" s="224" customFormat="1" x14ac:dyDescent="0.25">
      <c r="A240" s="229"/>
      <c r="B240" s="228" t="s">
        <v>451</v>
      </c>
      <c r="C240" s="227" t="s">
        <v>452</v>
      </c>
      <c r="D240" s="226" t="s">
        <v>20</v>
      </c>
      <c r="E240" s="225">
        <v>100</v>
      </c>
      <c r="F240" s="225">
        <v>0.9</v>
      </c>
      <c r="G240" s="225">
        <v>90</v>
      </c>
      <c r="H240" s="225"/>
      <c r="I240" s="225"/>
      <c r="J240" s="225">
        <v>49.69</v>
      </c>
      <c r="K240" s="225"/>
      <c r="L240" s="225">
        <v>1148</v>
      </c>
    </row>
    <row r="241" spans="1:12" s="224" customFormat="1" x14ac:dyDescent="0.25">
      <c r="A241" s="229"/>
      <c r="B241" s="228" t="s">
        <v>451</v>
      </c>
      <c r="C241" s="227" t="s">
        <v>450</v>
      </c>
      <c r="D241" s="226" t="s">
        <v>20</v>
      </c>
      <c r="E241" s="225">
        <v>49</v>
      </c>
      <c r="F241" s="225">
        <v>0.85</v>
      </c>
      <c r="G241" s="225">
        <v>41.65</v>
      </c>
      <c r="H241" s="225"/>
      <c r="I241" s="225"/>
      <c r="J241" s="225">
        <v>22.99</v>
      </c>
      <c r="K241" s="225"/>
      <c r="L241" s="225">
        <v>531</v>
      </c>
    </row>
    <row r="242" spans="1:12" s="195" customFormat="1" x14ac:dyDescent="0.25">
      <c r="A242" s="215"/>
      <c r="B242" s="215"/>
      <c r="C242" s="216" t="s">
        <v>390</v>
      </c>
      <c r="D242" s="215"/>
      <c r="E242" s="214"/>
      <c r="F242" s="214"/>
      <c r="G242" s="214"/>
      <c r="H242" s="214"/>
      <c r="I242" s="214"/>
      <c r="J242" s="213">
        <v>128.47999999999999</v>
      </c>
      <c r="K242" s="213"/>
      <c r="L242" s="213"/>
    </row>
    <row r="243" spans="1:12" s="217" customFormat="1" ht="45.95" customHeight="1" x14ac:dyDescent="0.25">
      <c r="A243" s="223" t="s">
        <v>596</v>
      </c>
      <c r="B243" s="222" t="s">
        <v>568</v>
      </c>
      <c r="C243" s="221" t="s">
        <v>567</v>
      </c>
      <c r="D243" s="220" t="s">
        <v>31</v>
      </c>
      <c r="E243" s="219">
        <v>6.1000000000000004E-3</v>
      </c>
      <c r="F243" s="219">
        <v>1</v>
      </c>
      <c r="G243" s="219">
        <v>6.1000000000000004E-3</v>
      </c>
      <c r="H243" s="218">
        <v>11300</v>
      </c>
      <c r="I243" s="218">
        <v>1</v>
      </c>
      <c r="J243" s="218">
        <v>68.930000000000007</v>
      </c>
      <c r="K243" s="218"/>
      <c r="L243" s="218"/>
    </row>
    <row r="244" spans="1:12" s="195" customFormat="1" x14ac:dyDescent="0.25">
      <c r="A244" s="215"/>
      <c r="B244" s="215"/>
      <c r="C244" s="216" t="s">
        <v>390</v>
      </c>
      <c r="D244" s="215"/>
      <c r="E244" s="214"/>
      <c r="F244" s="214"/>
      <c r="G244" s="214"/>
      <c r="H244" s="214"/>
      <c r="I244" s="214"/>
      <c r="J244" s="213">
        <v>68.930000000000007</v>
      </c>
      <c r="K244" s="213"/>
      <c r="L244" s="213"/>
    </row>
    <row r="245" spans="1:12" s="217" customFormat="1" ht="91.9" customHeight="1" x14ac:dyDescent="0.25">
      <c r="A245" s="223" t="s">
        <v>595</v>
      </c>
      <c r="B245" s="222" t="s">
        <v>573</v>
      </c>
      <c r="C245" s="221" t="s">
        <v>1340</v>
      </c>
      <c r="D245" s="220" t="s">
        <v>15</v>
      </c>
      <c r="E245" s="219">
        <v>0.30499999999999999</v>
      </c>
      <c r="F245" s="219">
        <v>1</v>
      </c>
      <c r="G245" s="219">
        <v>0.30499999999999999</v>
      </c>
      <c r="H245" s="218"/>
      <c r="I245" s="218"/>
      <c r="J245" s="218"/>
      <c r="K245" s="218"/>
      <c r="L245" s="218"/>
    </row>
    <row r="246" spans="1:12" s="224" customFormat="1" x14ac:dyDescent="0.25">
      <c r="A246" s="229"/>
      <c r="B246" s="228" t="s">
        <v>0</v>
      </c>
      <c r="C246" s="227" t="s">
        <v>404</v>
      </c>
      <c r="D246" s="226"/>
      <c r="E246" s="225"/>
      <c r="F246" s="225"/>
      <c r="G246" s="225"/>
      <c r="H246" s="225">
        <v>349.83</v>
      </c>
      <c r="I246" s="225">
        <v>1.1499999999999999</v>
      </c>
      <c r="J246" s="225">
        <v>122.7</v>
      </c>
      <c r="K246" s="225">
        <v>23.1</v>
      </c>
      <c r="L246" s="225">
        <v>2834</v>
      </c>
    </row>
    <row r="247" spans="1:12" s="241" customFormat="1" hidden="1" outlineLevel="2" x14ac:dyDescent="0.25">
      <c r="A247" s="243"/>
      <c r="B247" s="228"/>
      <c r="C247" s="242" t="s">
        <v>520</v>
      </c>
      <c r="D247" s="226" t="s">
        <v>16</v>
      </c>
      <c r="E247" s="225">
        <v>39</v>
      </c>
      <c r="F247" s="225">
        <v>1.1499999999999999</v>
      </c>
      <c r="G247" s="225">
        <v>13.67925</v>
      </c>
      <c r="H247" s="225"/>
      <c r="I247" s="225">
        <v>1</v>
      </c>
      <c r="J247" s="225">
        <v>122.7</v>
      </c>
      <c r="K247" s="225">
        <v>23.1</v>
      </c>
      <c r="L247" s="225">
        <v>2834</v>
      </c>
    </row>
    <row r="248" spans="1:12" s="224" customFormat="1" collapsed="1" x14ac:dyDescent="0.25">
      <c r="A248" s="229"/>
      <c r="B248" s="228" t="s">
        <v>1</v>
      </c>
      <c r="C248" s="227" t="s">
        <v>415</v>
      </c>
      <c r="D248" s="226"/>
      <c r="E248" s="225"/>
      <c r="F248" s="225"/>
      <c r="G248" s="225"/>
      <c r="H248" s="225">
        <v>10.49</v>
      </c>
      <c r="I248" s="225">
        <v>1.25</v>
      </c>
      <c r="J248" s="225">
        <v>4</v>
      </c>
      <c r="K248" s="225"/>
      <c r="L248" s="225"/>
    </row>
    <row r="249" spans="1:12" s="241" customFormat="1" hidden="1" outlineLevel="2" x14ac:dyDescent="0.25">
      <c r="A249" s="243" t="s">
        <v>0</v>
      </c>
      <c r="B249" s="228" t="s">
        <v>428</v>
      </c>
      <c r="C249" s="242" t="s">
        <v>24</v>
      </c>
      <c r="D249" s="226" t="s">
        <v>18</v>
      </c>
      <c r="E249" s="225">
        <v>0.15</v>
      </c>
      <c r="F249" s="225">
        <v>1</v>
      </c>
      <c r="G249" s="225">
        <v>4.5749999999999999E-2</v>
      </c>
      <c r="H249" s="225">
        <v>65.709999999999994</v>
      </c>
      <c r="I249" s="225">
        <v>1</v>
      </c>
      <c r="J249" s="225">
        <v>3.01</v>
      </c>
      <c r="K249" s="225">
        <v>9.1300000000000008</v>
      </c>
      <c r="L249" s="225">
        <v>27</v>
      </c>
    </row>
    <row r="250" spans="1:12" s="235" customFormat="1" hidden="1" outlineLevel="2" x14ac:dyDescent="0.25">
      <c r="A250" s="247"/>
      <c r="B250" s="245"/>
      <c r="C250" s="246" t="s">
        <v>19</v>
      </c>
      <c r="D250" s="245" t="s">
        <v>16</v>
      </c>
      <c r="E250" s="244">
        <v>0.15</v>
      </c>
      <c r="F250" s="244">
        <v>1</v>
      </c>
      <c r="G250" s="244">
        <v>4.5749999999999999E-2</v>
      </c>
      <c r="H250" s="244">
        <v>11.6</v>
      </c>
      <c r="I250" s="244">
        <v>1</v>
      </c>
      <c r="J250" s="244">
        <v>0.53</v>
      </c>
      <c r="K250" s="244"/>
      <c r="L250" s="244">
        <v>5</v>
      </c>
    </row>
    <row r="251" spans="1:12" s="241" customFormat="1" ht="25.5" hidden="1" outlineLevel="2" x14ac:dyDescent="0.25">
      <c r="A251" s="243" t="s">
        <v>1</v>
      </c>
      <c r="B251" s="228" t="s">
        <v>414</v>
      </c>
      <c r="C251" s="242" t="s">
        <v>17</v>
      </c>
      <c r="D251" s="226" t="s">
        <v>18</v>
      </c>
      <c r="E251" s="225">
        <v>0.02</v>
      </c>
      <c r="F251" s="225">
        <v>1</v>
      </c>
      <c r="G251" s="225">
        <v>6.1000000000000004E-3</v>
      </c>
      <c r="H251" s="225">
        <v>31.26</v>
      </c>
      <c r="I251" s="225">
        <v>1</v>
      </c>
      <c r="J251" s="225">
        <v>0.19</v>
      </c>
      <c r="K251" s="225">
        <v>9.1300000000000008</v>
      </c>
      <c r="L251" s="225">
        <v>2</v>
      </c>
    </row>
    <row r="252" spans="1:12" s="235" customFormat="1" hidden="1" outlineLevel="2" x14ac:dyDescent="0.25">
      <c r="A252" s="247"/>
      <c r="B252" s="245"/>
      <c r="C252" s="246" t="s">
        <v>19</v>
      </c>
      <c r="D252" s="245" t="s">
        <v>16</v>
      </c>
      <c r="E252" s="244">
        <v>0.02</v>
      </c>
      <c r="F252" s="244">
        <v>1</v>
      </c>
      <c r="G252" s="244">
        <v>6.1000000000000004E-3</v>
      </c>
      <c r="H252" s="244">
        <v>13.5</v>
      </c>
      <c r="I252" s="244">
        <v>1</v>
      </c>
      <c r="J252" s="244">
        <v>0.08</v>
      </c>
      <c r="K252" s="244"/>
      <c r="L252" s="244">
        <v>1</v>
      </c>
    </row>
    <row r="253" spans="1:12" s="224" customFormat="1" collapsed="1" x14ac:dyDescent="0.25">
      <c r="A253" s="229"/>
      <c r="B253" s="228" t="s">
        <v>2</v>
      </c>
      <c r="C253" s="227" t="s">
        <v>413</v>
      </c>
      <c r="D253" s="226"/>
      <c r="E253" s="225"/>
      <c r="F253" s="225"/>
      <c r="G253" s="225"/>
      <c r="H253" s="225">
        <v>2.0099999999999998</v>
      </c>
      <c r="I253" s="225">
        <v>1.25</v>
      </c>
      <c r="J253" s="225">
        <v>0.77</v>
      </c>
      <c r="K253" s="225">
        <v>23.1</v>
      </c>
      <c r="L253" s="225">
        <v>18</v>
      </c>
    </row>
    <row r="254" spans="1:12" s="241" customFormat="1" hidden="1" outlineLevel="2" x14ac:dyDescent="0.25">
      <c r="A254" s="243"/>
      <c r="B254" s="228"/>
      <c r="C254" s="242" t="s">
        <v>19</v>
      </c>
      <c r="D254" s="226" t="s">
        <v>16</v>
      </c>
      <c r="E254" s="225">
        <v>0.21249999999999999</v>
      </c>
      <c r="F254" s="225">
        <v>1</v>
      </c>
      <c r="G254" s="225">
        <v>6.4812499999999995E-2</v>
      </c>
      <c r="H254" s="225"/>
      <c r="I254" s="225">
        <v>1</v>
      </c>
      <c r="J254" s="225">
        <v>0.77</v>
      </c>
      <c r="K254" s="225">
        <v>23.1</v>
      </c>
      <c r="L254" s="225">
        <v>18</v>
      </c>
    </row>
    <row r="255" spans="1:12" s="224" customFormat="1" collapsed="1" x14ac:dyDescent="0.25">
      <c r="A255" s="229"/>
      <c r="B255" s="228" t="s">
        <v>3</v>
      </c>
      <c r="C255" s="227" t="s">
        <v>402</v>
      </c>
      <c r="D255" s="226"/>
      <c r="E255" s="225"/>
      <c r="F255" s="225"/>
      <c r="G255" s="225"/>
      <c r="H255" s="225">
        <v>280.3</v>
      </c>
      <c r="I255" s="225">
        <v>1</v>
      </c>
      <c r="J255" s="225">
        <v>85.49</v>
      </c>
      <c r="K255" s="225"/>
      <c r="L255" s="225"/>
    </row>
    <row r="256" spans="1:12" s="241" customFormat="1" hidden="1" outlineLevel="2" x14ac:dyDescent="0.25">
      <c r="A256" s="243" t="s">
        <v>2</v>
      </c>
      <c r="B256" s="228" t="s">
        <v>564</v>
      </c>
      <c r="C256" s="242" t="s">
        <v>563</v>
      </c>
      <c r="D256" s="226" t="s">
        <v>31</v>
      </c>
      <c r="E256" s="225">
        <v>5.0999999999999997E-2</v>
      </c>
      <c r="F256" s="225">
        <v>1</v>
      </c>
      <c r="G256" s="225">
        <v>1.5554999999999999E-2</v>
      </c>
      <c r="H256" s="225">
        <v>4294</v>
      </c>
      <c r="I256" s="225">
        <v>1</v>
      </c>
      <c r="J256" s="225">
        <v>66.790000000000006</v>
      </c>
      <c r="K256" s="225">
        <v>5.34</v>
      </c>
      <c r="L256" s="225">
        <v>357</v>
      </c>
    </row>
    <row r="257" spans="1:12" s="241" customFormat="1" ht="25.5" hidden="1" outlineLevel="2" x14ac:dyDescent="0.25">
      <c r="A257" s="243" t="s">
        <v>3</v>
      </c>
      <c r="B257" s="228" t="s">
        <v>454</v>
      </c>
      <c r="C257" s="242" t="s">
        <v>356</v>
      </c>
      <c r="D257" s="226" t="s">
        <v>25</v>
      </c>
      <c r="E257" s="225">
        <v>0.84</v>
      </c>
      <c r="F257" s="225">
        <v>1</v>
      </c>
      <c r="G257" s="225">
        <v>0.25619999999999998</v>
      </c>
      <c r="H257" s="225">
        <v>72.319999999999993</v>
      </c>
      <c r="I257" s="225">
        <v>1</v>
      </c>
      <c r="J257" s="225">
        <v>18.53</v>
      </c>
      <c r="K257" s="225">
        <v>5.34</v>
      </c>
      <c r="L257" s="225">
        <v>99</v>
      </c>
    </row>
    <row r="258" spans="1:12" s="241" customFormat="1" hidden="1" outlineLevel="2" x14ac:dyDescent="0.25">
      <c r="A258" s="243" t="s">
        <v>4</v>
      </c>
      <c r="B258" s="228" t="s">
        <v>453</v>
      </c>
      <c r="C258" s="242" t="s">
        <v>29</v>
      </c>
      <c r="D258" s="226" t="s">
        <v>30</v>
      </c>
      <c r="E258" s="225">
        <v>0.31</v>
      </c>
      <c r="F258" s="225">
        <v>1</v>
      </c>
      <c r="G258" s="225">
        <v>9.4549999999999995E-2</v>
      </c>
      <c r="H258" s="225">
        <v>1.82</v>
      </c>
      <c r="I258" s="225">
        <v>1</v>
      </c>
      <c r="J258" s="225">
        <v>0.17</v>
      </c>
      <c r="K258" s="225">
        <v>5.34</v>
      </c>
      <c r="L258" s="225">
        <v>1</v>
      </c>
    </row>
    <row r="259" spans="1:12" s="230" customFormat="1" outlineLevel="1" collapsed="1" x14ac:dyDescent="0.25">
      <c r="A259" s="234"/>
      <c r="B259" s="232"/>
      <c r="C259" s="233" t="s">
        <v>399</v>
      </c>
      <c r="D259" s="232" t="s">
        <v>16</v>
      </c>
      <c r="E259" s="231">
        <v>44.85</v>
      </c>
      <c r="F259" s="231">
        <v>1.1499999999999999</v>
      </c>
      <c r="G259" s="231">
        <v>13.67925</v>
      </c>
      <c r="H259" s="231"/>
      <c r="I259" s="231"/>
      <c r="J259" s="231"/>
      <c r="K259" s="231"/>
      <c r="L259" s="231"/>
    </row>
    <row r="260" spans="1:12" s="230" customFormat="1" outlineLevel="1" x14ac:dyDescent="0.25">
      <c r="A260" s="234"/>
      <c r="B260" s="232"/>
      <c r="C260" s="233" t="s">
        <v>412</v>
      </c>
      <c r="D260" s="232" t="s">
        <v>16</v>
      </c>
      <c r="E260" s="231">
        <v>0.17</v>
      </c>
      <c r="F260" s="231">
        <v>1.25</v>
      </c>
      <c r="G260" s="231">
        <v>6.4812499999999995E-2</v>
      </c>
      <c r="H260" s="231"/>
      <c r="I260" s="231"/>
      <c r="J260" s="231"/>
      <c r="K260" s="231"/>
      <c r="L260" s="231"/>
    </row>
    <row r="261" spans="1:12" s="235" customFormat="1" x14ac:dyDescent="0.25">
      <c r="A261" s="240"/>
      <c r="B261" s="239"/>
      <c r="C261" s="238" t="s">
        <v>398</v>
      </c>
      <c r="D261" s="237"/>
      <c r="E261" s="236"/>
      <c r="F261" s="236"/>
      <c r="G261" s="236"/>
      <c r="H261" s="236"/>
      <c r="I261" s="236"/>
      <c r="J261" s="236">
        <v>212.19</v>
      </c>
      <c r="K261" s="236"/>
      <c r="L261" s="236"/>
    </row>
    <row r="262" spans="1:12" s="230" customFormat="1" outlineLevel="1" x14ac:dyDescent="0.25">
      <c r="A262" s="234"/>
      <c r="B262" s="232"/>
      <c r="C262" s="233" t="s">
        <v>397</v>
      </c>
      <c r="D262" s="232"/>
      <c r="E262" s="231"/>
      <c r="F262" s="231"/>
      <c r="G262" s="231"/>
      <c r="H262" s="231"/>
      <c r="I262" s="231"/>
      <c r="J262" s="231">
        <v>123.47</v>
      </c>
      <c r="K262" s="231"/>
      <c r="L262" s="231">
        <v>2852</v>
      </c>
    </row>
    <row r="263" spans="1:12" s="224" customFormat="1" x14ac:dyDescent="0.25">
      <c r="A263" s="229"/>
      <c r="B263" s="228" t="s">
        <v>451</v>
      </c>
      <c r="C263" s="227" t="s">
        <v>452</v>
      </c>
      <c r="D263" s="226" t="s">
        <v>20</v>
      </c>
      <c r="E263" s="225">
        <v>100</v>
      </c>
      <c r="F263" s="225">
        <v>0.9</v>
      </c>
      <c r="G263" s="225">
        <v>90</v>
      </c>
      <c r="H263" s="225"/>
      <c r="I263" s="225"/>
      <c r="J263" s="225">
        <v>111.12</v>
      </c>
      <c r="K263" s="225"/>
      <c r="L263" s="225">
        <v>2567</v>
      </c>
    </row>
    <row r="264" spans="1:12" s="224" customFormat="1" x14ac:dyDescent="0.25">
      <c r="A264" s="229"/>
      <c r="B264" s="228" t="s">
        <v>451</v>
      </c>
      <c r="C264" s="227" t="s">
        <v>450</v>
      </c>
      <c r="D264" s="226" t="s">
        <v>20</v>
      </c>
      <c r="E264" s="225">
        <v>49</v>
      </c>
      <c r="F264" s="225">
        <v>0.85</v>
      </c>
      <c r="G264" s="225">
        <v>41.65</v>
      </c>
      <c r="H264" s="225"/>
      <c r="I264" s="225"/>
      <c r="J264" s="225">
        <v>51.43</v>
      </c>
      <c r="K264" s="225"/>
      <c r="L264" s="225">
        <v>1188</v>
      </c>
    </row>
    <row r="265" spans="1:12" s="195" customFormat="1" x14ac:dyDescent="0.25">
      <c r="A265" s="215"/>
      <c r="B265" s="215"/>
      <c r="C265" s="216" t="s">
        <v>390</v>
      </c>
      <c r="D265" s="215"/>
      <c r="E265" s="214"/>
      <c r="F265" s="214"/>
      <c r="G265" s="214"/>
      <c r="H265" s="214"/>
      <c r="I265" s="214"/>
      <c r="J265" s="213">
        <v>374.74</v>
      </c>
      <c r="K265" s="213"/>
      <c r="L265" s="213"/>
    </row>
    <row r="266" spans="1:12" s="217" customFormat="1" ht="45.95" customHeight="1" x14ac:dyDescent="0.25">
      <c r="A266" s="223" t="s">
        <v>593</v>
      </c>
      <c r="B266" s="222" t="s">
        <v>561</v>
      </c>
      <c r="C266" s="221" t="s">
        <v>560</v>
      </c>
      <c r="D266" s="220" t="s">
        <v>31</v>
      </c>
      <c r="E266" s="219">
        <v>1.9214999999999999E-2</v>
      </c>
      <c r="F266" s="219">
        <v>1</v>
      </c>
      <c r="G266" s="219">
        <v>1.9214999999999999E-2</v>
      </c>
      <c r="H266" s="218">
        <v>22484.66</v>
      </c>
      <c r="I266" s="218">
        <v>1</v>
      </c>
      <c r="J266" s="218">
        <v>432.04</v>
      </c>
      <c r="K266" s="218"/>
      <c r="L266" s="218"/>
    </row>
    <row r="267" spans="1:12" s="195" customFormat="1" x14ac:dyDescent="0.25">
      <c r="A267" s="215"/>
      <c r="B267" s="215"/>
      <c r="C267" s="216" t="s">
        <v>390</v>
      </c>
      <c r="D267" s="215"/>
      <c r="E267" s="214"/>
      <c r="F267" s="214"/>
      <c r="G267" s="214"/>
      <c r="H267" s="214"/>
      <c r="I267" s="214"/>
      <c r="J267" s="213">
        <v>432.04</v>
      </c>
      <c r="K267" s="213"/>
      <c r="L267" s="213"/>
    </row>
    <row r="268" spans="1:12" s="195" customFormat="1" ht="12.75" customHeight="1" x14ac:dyDescent="0.25">
      <c r="A268" s="250"/>
      <c r="B268" s="440" t="s">
        <v>1339</v>
      </c>
      <c r="C268" s="440"/>
      <c r="D268" s="440"/>
      <c r="E268" s="440"/>
      <c r="F268" s="440"/>
      <c r="G268" s="440"/>
      <c r="H268" s="249"/>
      <c r="I268" s="249"/>
      <c r="J268" s="249"/>
      <c r="K268" s="249"/>
      <c r="L268" s="248"/>
    </row>
    <row r="269" spans="1:12" s="217" customFormat="1" ht="76.5" customHeight="1" x14ac:dyDescent="0.25">
      <c r="A269" s="223" t="s">
        <v>592</v>
      </c>
      <c r="B269" s="222" t="s">
        <v>1281</v>
      </c>
      <c r="C269" s="221" t="s">
        <v>1280</v>
      </c>
      <c r="D269" s="220" t="s">
        <v>15</v>
      </c>
      <c r="E269" s="219">
        <v>13.26</v>
      </c>
      <c r="F269" s="219">
        <v>1</v>
      </c>
      <c r="G269" s="219">
        <v>13.26</v>
      </c>
      <c r="H269" s="218"/>
      <c r="I269" s="218"/>
      <c r="J269" s="218"/>
      <c r="K269" s="218"/>
      <c r="L269" s="218"/>
    </row>
    <row r="270" spans="1:12" s="224" customFormat="1" x14ac:dyDescent="0.25">
      <c r="A270" s="229"/>
      <c r="B270" s="228" t="s">
        <v>0</v>
      </c>
      <c r="C270" s="227" t="s">
        <v>404</v>
      </c>
      <c r="D270" s="226"/>
      <c r="E270" s="225"/>
      <c r="F270" s="225"/>
      <c r="G270" s="225"/>
      <c r="H270" s="225">
        <v>221.66</v>
      </c>
      <c r="I270" s="225">
        <v>1</v>
      </c>
      <c r="J270" s="225">
        <v>2939.21</v>
      </c>
      <c r="K270" s="225">
        <v>23.1</v>
      </c>
      <c r="L270" s="225">
        <v>67896</v>
      </c>
    </row>
    <row r="271" spans="1:12" s="241" customFormat="1" hidden="1" outlineLevel="2" x14ac:dyDescent="0.25">
      <c r="A271" s="243"/>
      <c r="B271" s="228"/>
      <c r="C271" s="242" t="s">
        <v>1181</v>
      </c>
      <c r="D271" s="226" t="s">
        <v>16</v>
      </c>
      <c r="E271" s="225">
        <v>26.9</v>
      </c>
      <c r="F271" s="225">
        <v>1</v>
      </c>
      <c r="G271" s="225">
        <v>356.69400000000002</v>
      </c>
      <c r="H271" s="225"/>
      <c r="I271" s="225">
        <v>1</v>
      </c>
      <c r="J271" s="225">
        <v>2939.21</v>
      </c>
      <c r="K271" s="225">
        <v>23.1</v>
      </c>
      <c r="L271" s="225">
        <v>67896</v>
      </c>
    </row>
    <row r="272" spans="1:12" s="230" customFormat="1" outlineLevel="1" collapsed="1" x14ac:dyDescent="0.25">
      <c r="A272" s="234"/>
      <c r="B272" s="232"/>
      <c r="C272" s="233" t="s">
        <v>399</v>
      </c>
      <c r="D272" s="232" t="s">
        <v>16</v>
      </c>
      <c r="E272" s="231">
        <v>26.9</v>
      </c>
      <c r="F272" s="231">
        <v>1</v>
      </c>
      <c r="G272" s="231">
        <v>356.69400000000002</v>
      </c>
      <c r="H272" s="231"/>
      <c r="I272" s="231"/>
      <c r="J272" s="231"/>
      <c r="K272" s="231"/>
      <c r="L272" s="231"/>
    </row>
    <row r="273" spans="1:12" s="235" customFormat="1" x14ac:dyDescent="0.25">
      <c r="A273" s="240"/>
      <c r="B273" s="239"/>
      <c r="C273" s="238" t="s">
        <v>398</v>
      </c>
      <c r="D273" s="237"/>
      <c r="E273" s="236"/>
      <c r="F273" s="236"/>
      <c r="G273" s="236"/>
      <c r="H273" s="236"/>
      <c r="I273" s="236"/>
      <c r="J273" s="236">
        <v>2939.21</v>
      </c>
      <c r="K273" s="236"/>
      <c r="L273" s="236"/>
    </row>
    <row r="274" spans="1:12" s="230" customFormat="1" outlineLevel="1" x14ac:dyDescent="0.25">
      <c r="A274" s="234"/>
      <c r="B274" s="232"/>
      <c r="C274" s="233" t="s">
        <v>397</v>
      </c>
      <c r="D274" s="232"/>
      <c r="E274" s="231"/>
      <c r="F274" s="231"/>
      <c r="G274" s="231"/>
      <c r="H274" s="231"/>
      <c r="I274" s="231"/>
      <c r="J274" s="231">
        <v>2939.21</v>
      </c>
      <c r="K274" s="231"/>
      <c r="L274" s="231">
        <v>67896</v>
      </c>
    </row>
    <row r="275" spans="1:12" s="224" customFormat="1" x14ac:dyDescent="0.25">
      <c r="A275" s="229"/>
      <c r="B275" s="228" t="s">
        <v>1276</v>
      </c>
      <c r="C275" s="227" t="s">
        <v>1277</v>
      </c>
      <c r="D275" s="226" t="s">
        <v>20</v>
      </c>
      <c r="E275" s="225">
        <v>90</v>
      </c>
      <c r="F275" s="225">
        <v>1</v>
      </c>
      <c r="G275" s="225">
        <v>90</v>
      </c>
      <c r="H275" s="225"/>
      <c r="I275" s="225"/>
      <c r="J275" s="225">
        <v>2645.24</v>
      </c>
      <c r="K275" s="225"/>
      <c r="L275" s="225">
        <v>61106</v>
      </c>
    </row>
    <row r="276" spans="1:12" s="224" customFormat="1" x14ac:dyDescent="0.25">
      <c r="A276" s="229"/>
      <c r="B276" s="228" t="s">
        <v>1276</v>
      </c>
      <c r="C276" s="227" t="s">
        <v>1275</v>
      </c>
      <c r="D276" s="226" t="s">
        <v>20</v>
      </c>
      <c r="E276" s="225">
        <v>45</v>
      </c>
      <c r="F276" s="225">
        <v>1</v>
      </c>
      <c r="G276" s="225">
        <v>45</v>
      </c>
      <c r="H276" s="225"/>
      <c r="I276" s="225"/>
      <c r="J276" s="225">
        <v>1322.68</v>
      </c>
      <c r="K276" s="225"/>
      <c r="L276" s="225">
        <v>30553</v>
      </c>
    </row>
    <row r="277" spans="1:12" s="195" customFormat="1" x14ac:dyDescent="0.25">
      <c r="A277" s="215"/>
      <c r="B277" s="215"/>
      <c r="C277" s="216" t="s">
        <v>390</v>
      </c>
      <c r="D277" s="215"/>
      <c r="E277" s="214"/>
      <c r="F277" s="214"/>
      <c r="G277" s="214"/>
      <c r="H277" s="214"/>
      <c r="I277" s="214"/>
      <c r="J277" s="213">
        <v>6907.13</v>
      </c>
      <c r="K277" s="213"/>
      <c r="L277" s="213"/>
    </row>
    <row r="278" spans="1:12" s="217" customFormat="1" ht="91.9" customHeight="1" x14ac:dyDescent="0.25">
      <c r="A278" s="223" t="s">
        <v>591</v>
      </c>
      <c r="B278" s="222" t="s">
        <v>983</v>
      </c>
      <c r="C278" s="221" t="s">
        <v>1338</v>
      </c>
      <c r="D278" s="220" t="s">
        <v>25</v>
      </c>
      <c r="E278" s="219">
        <v>1326</v>
      </c>
      <c r="F278" s="219">
        <v>1</v>
      </c>
      <c r="G278" s="219">
        <v>1326</v>
      </c>
      <c r="H278" s="218"/>
      <c r="I278" s="218"/>
      <c r="J278" s="218"/>
      <c r="K278" s="218"/>
      <c r="L278" s="218"/>
    </row>
    <row r="279" spans="1:12" s="224" customFormat="1" x14ac:dyDescent="0.25">
      <c r="A279" s="229"/>
      <c r="B279" s="228" t="s">
        <v>0</v>
      </c>
      <c r="C279" s="227" t="s">
        <v>404</v>
      </c>
      <c r="D279" s="226"/>
      <c r="E279" s="225"/>
      <c r="F279" s="225"/>
      <c r="G279" s="225"/>
      <c r="H279" s="225">
        <v>4.38</v>
      </c>
      <c r="I279" s="225">
        <v>1</v>
      </c>
      <c r="J279" s="225">
        <v>5807.88</v>
      </c>
      <c r="K279" s="225">
        <v>23.1</v>
      </c>
      <c r="L279" s="225">
        <v>134165</v>
      </c>
    </row>
    <row r="280" spans="1:12" s="241" customFormat="1" hidden="1" outlineLevel="2" x14ac:dyDescent="0.25">
      <c r="A280" s="243"/>
      <c r="B280" s="228"/>
      <c r="C280" s="242" t="s">
        <v>1228</v>
      </c>
      <c r="D280" s="226" t="s">
        <v>16</v>
      </c>
      <c r="E280" s="225">
        <v>0.57999999999999996</v>
      </c>
      <c r="F280" s="225">
        <v>1</v>
      </c>
      <c r="G280" s="225">
        <v>769.08</v>
      </c>
      <c r="H280" s="225"/>
      <c r="I280" s="225">
        <v>1</v>
      </c>
      <c r="J280" s="225">
        <v>5807.88</v>
      </c>
      <c r="K280" s="225">
        <v>23.1</v>
      </c>
      <c r="L280" s="225">
        <v>134165</v>
      </c>
    </row>
    <row r="281" spans="1:12" s="230" customFormat="1" outlineLevel="1" collapsed="1" x14ac:dyDescent="0.25">
      <c r="A281" s="234"/>
      <c r="B281" s="232"/>
      <c r="C281" s="233" t="s">
        <v>399</v>
      </c>
      <c r="D281" s="232" t="s">
        <v>16</v>
      </c>
      <c r="E281" s="231">
        <v>0.57999999999999996</v>
      </c>
      <c r="F281" s="231">
        <v>1</v>
      </c>
      <c r="G281" s="231">
        <v>769.08</v>
      </c>
      <c r="H281" s="231"/>
      <c r="I281" s="231"/>
      <c r="J281" s="231"/>
      <c r="K281" s="231"/>
      <c r="L281" s="231"/>
    </row>
    <row r="282" spans="1:12" s="235" customFormat="1" x14ac:dyDescent="0.25">
      <c r="A282" s="240"/>
      <c r="B282" s="239"/>
      <c r="C282" s="238" t="s">
        <v>398</v>
      </c>
      <c r="D282" s="237"/>
      <c r="E282" s="236"/>
      <c r="F282" s="236"/>
      <c r="G282" s="236"/>
      <c r="H282" s="236"/>
      <c r="I282" s="236"/>
      <c r="J282" s="236">
        <v>5807.88</v>
      </c>
      <c r="K282" s="236"/>
      <c r="L282" s="236"/>
    </row>
    <row r="283" spans="1:12" s="230" customFormat="1" outlineLevel="1" x14ac:dyDescent="0.25">
      <c r="A283" s="234"/>
      <c r="B283" s="232"/>
      <c r="C283" s="233" t="s">
        <v>397</v>
      </c>
      <c r="D283" s="232"/>
      <c r="E283" s="231"/>
      <c r="F283" s="231"/>
      <c r="G283" s="231"/>
      <c r="H283" s="231"/>
      <c r="I283" s="231"/>
      <c r="J283" s="231">
        <v>5807.88</v>
      </c>
      <c r="K283" s="231"/>
      <c r="L283" s="231">
        <v>134165</v>
      </c>
    </row>
    <row r="284" spans="1:12" s="224" customFormat="1" x14ac:dyDescent="0.25">
      <c r="A284" s="229"/>
      <c r="B284" s="228" t="s">
        <v>980</v>
      </c>
      <c r="C284" s="227" t="s">
        <v>981</v>
      </c>
      <c r="D284" s="226" t="s">
        <v>20</v>
      </c>
      <c r="E284" s="225">
        <v>90</v>
      </c>
      <c r="F284" s="225">
        <v>1</v>
      </c>
      <c r="G284" s="225">
        <v>90</v>
      </c>
      <c r="H284" s="225"/>
      <c r="I284" s="225"/>
      <c r="J284" s="225">
        <v>5224.4399999999996</v>
      </c>
      <c r="K284" s="225"/>
      <c r="L284" s="225">
        <v>120746</v>
      </c>
    </row>
    <row r="285" spans="1:12" s="224" customFormat="1" x14ac:dyDescent="0.25">
      <c r="A285" s="229"/>
      <c r="B285" s="228" t="s">
        <v>980</v>
      </c>
      <c r="C285" s="227" t="s">
        <v>979</v>
      </c>
      <c r="D285" s="226" t="s">
        <v>20</v>
      </c>
      <c r="E285" s="225">
        <v>46</v>
      </c>
      <c r="F285" s="225">
        <v>1</v>
      </c>
      <c r="G285" s="225">
        <v>46</v>
      </c>
      <c r="H285" s="225"/>
      <c r="I285" s="225"/>
      <c r="J285" s="225">
        <v>2665.26</v>
      </c>
      <c r="K285" s="225"/>
      <c r="L285" s="225">
        <v>61712</v>
      </c>
    </row>
    <row r="286" spans="1:12" s="195" customFormat="1" x14ac:dyDescent="0.25">
      <c r="A286" s="215"/>
      <c r="B286" s="215"/>
      <c r="C286" s="216" t="s">
        <v>390</v>
      </c>
      <c r="D286" s="215"/>
      <c r="E286" s="214"/>
      <c r="F286" s="214"/>
      <c r="G286" s="214"/>
      <c r="H286" s="214"/>
      <c r="I286" s="214"/>
      <c r="J286" s="213">
        <v>13697.58</v>
      </c>
      <c r="K286" s="213"/>
      <c r="L286" s="213"/>
    </row>
    <row r="287" spans="1:12" s="217" customFormat="1" ht="91.9" customHeight="1" x14ac:dyDescent="0.25">
      <c r="A287" s="223" t="s">
        <v>590</v>
      </c>
      <c r="B287" s="222" t="s">
        <v>1337</v>
      </c>
      <c r="C287" s="221" t="s">
        <v>1336</v>
      </c>
      <c r="D287" s="220" t="s">
        <v>15</v>
      </c>
      <c r="E287" s="219">
        <v>6.78</v>
      </c>
      <c r="F287" s="219">
        <v>1</v>
      </c>
      <c r="G287" s="219">
        <v>6.78</v>
      </c>
      <c r="H287" s="218"/>
      <c r="I287" s="218"/>
      <c r="J287" s="218"/>
      <c r="K287" s="218"/>
      <c r="L287" s="218"/>
    </row>
    <row r="288" spans="1:12" s="224" customFormat="1" x14ac:dyDescent="0.25">
      <c r="A288" s="229"/>
      <c r="B288" s="228" t="s">
        <v>0</v>
      </c>
      <c r="C288" s="227" t="s">
        <v>404</v>
      </c>
      <c r="D288" s="226"/>
      <c r="E288" s="225"/>
      <c r="F288" s="225"/>
      <c r="G288" s="225"/>
      <c r="H288" s="225">
        <v>81.12</v>
      </c>
      <c r="I288" s="225">
        <v>1</v>
      </c>
      <c r="J288" s="225">
        <v>549.99</v>
      </c>
      <c r="K288" s="225">
        <v>23.1</v>
      </c>
      <c r="L288" s="225">
        <v>12705</v>
      </c>
    </row>
    <row r="289" spans="1:12" s="241" customFormat="1" hidden="1" outlineLevel="2" x14ac:dyDescent="0.25">
      <c r="A289" s="243"/>
      <c r="B289" s="228"/>
      <c r="C289" s="242" t="s">
        <v>460</v>
      </c>
      <c r="D289" s="226" t="s">
        <v>16</v>
      </c>
      <c r="E289" s="225">
        <v>10.4</v>
      </c>
      <c r="F289" s="225">
        <v>1</v>
      </c>
      <c r="G289" s="225">
        <v>70.512</v>
      </c>
      <c r="H289" s="225"/>
      <c r="I289" s="225">
        <v>1</v>
      </c>
      <c r="J289" s="225">
        <v>549.99</v>
      </c>
      <c r="K289" s="225">
        <v>23.1</v>
      </c>
      <c r="L289" s="225">
        <v>12705</v>
      </c>
    </row>
    <row r="290" spans="1:12" s="230" customFormat="1" outlineLevel="1" collapsed="1" x14ac:dyDescent="0.25">
      <c r="A290" s="234"/>
      <c r="B290" s="232"/>
      <c r="C290" s="233" t="s">
        <v>399</v>
      </c>
      <c r="D290" s="232" t="s">
        <v>16</v>
      </c>
      <c r="E290" s="231">
        <v>10.4</v>
      </c>
      <c r="F290" s="231">
        <v>1</v>
      </c>
      <c r="G290" s="231">
        <v>70.512</v>
      </c>
      <c r="H290" s="231"/>
      <c r="I290" s="231"/>
      <c r="J290" s="231"/>
      <c r="K290" s="231"/>
      <c r="L290" s="231"/>
    </row>
    <row r="291" spans="1:12" s="235" customFormat="1" x14ac:dyDescent="0.25">
      <c r="A291" s="240"/>
      <c r="B291" s="239"/>
      <c r="C291" s="238" t="s">
        <v>398</v>
      </c>
      <c r="D291" s="237"/>
      <c r="E291" s="236"/>
      <c r="F291" s="236"/>
      <c r="G291" s="236"/>
      <c r="H291" s="236"/>
      <c r="I291" s="236"/>
      <c r="J291" s="236">
        <v>549.99</v>
      </c>
      <c r="K291" s="236"/>
      <c r="L291" s="236"/>
    </row>
    <row r="292" spans="1:12" s="230" customFormat="1" outlineLevel="1" x14ac:dyDescent="0.25">
      <c r="A292" s="234"/>
      <c r="B292" s="232"/>
      <c r="C292" s="233" t="s">
        <v>397</v>
      </c>
      <c r="D292" s="232"/>
      <c r="E292" s="231"/>
      <c r="F292" s="231"/>
      <c r="G292" s="231"/>
      <c r="H292" s="231"/>
      <c r="I292" s="231"/>
      <c r="J292" s="231">
        <v>549.99</v>
      </c>
      <c r="K292" s="231"/>
      <c r="L292" s="231">
        <v>12705</v>
      </c>
    </row>
    <row r="293" spans="1:12" s="224" customFormat="1" x14ac:dyDescent="0.25">
      <c r="A293" s="229"/>
      <c r="B293" s="228" t="s">
        <v>1276</v>
      </c>
      <c r="C293" s="227" t="s">
        <v>1277</v>
      </c>
      <c r="D293" s="226" t="s">
        <v>20</v>
      </c>
      <c r="E293" s="225">
        <v>90</v>
      </c>
      <c r="F293" s="225">
        <v>1</v>
      </c>
      <c r="G293" s="225">
        <v>90</v>
      </c>
      <c r="H293" s="225"/>
      <c r="I293" s="225"/>
      <c r="J293" s="225">
        <v>495.01</v>
      </c>
      <c r="K293" s="225"/>
      <c r="L293" s="225">
        <v>11434</v>
      </c>
    </row>
    <row r="294" spans="1:12" s="224" customFormat="1" x14ac:dyDescent="0.25">
      <c r="A294" s="229"/>
      <c r="B294" s="228" t="s">
        <v>1276</v>
      </c>
      <c r="C294" s="227" t="s">
        <v>1275</v>
      </c>
      <c r="D294" s="226" t="s">
        <v>20</v>
      </c>
      <c r="E294" s="225">
        <v>45</v>
      </c>
      <c r="F294" s="225">
        <v>1</v>
      </c>
      <c r="G294" s="225">
        <v>45</v>
      </c>
      <c r="H294" s="225"/>
      <c r="I294" s="225"/>
      <c r="J294" s="225">
        <v>247.47</v>
      </c>
      <c r="K294" s="225"/>
      <c r="L294" s="225">
        <v>5717</v>
      </c>
    </row>
    <row r="295" spans="1:12" s="195" customFormat="1" x14ac:dyDescent="0.25">
      <c r="A295" s="215"/>
      <c r="B295" s="215"/>
      <c r="C295" s="216" t="s">
        <v>390</v>
      </c>
      <c r="D295" s="215"/>
      <c r="E295" s="214"/>
      <c r="F295" s="214"/>
      <c r="G295" s="214"/>
      <c r="H295" s="214"/>
      <c r="I295" s="214"/>
      <c r="J295" s="213">
        <v>1292.47</v>
      </c>
      <c r="K295" s="213"/>
      <c r="L295" s="213"/>
    </row>
    <row r="296" spans="1:12" s="217" customFormat="1" ht="91.9" customHeight="1" x14ac:dyDescent="0.25">
      <c r="A296" s="223" t="s">
        <v>589</v>
      </c>
      <c r="B296" s="222" t="s">
        <v>790</v>
      </c>
      <c r="C296" s="221" t="s">
        <v>1227</v>
      </c>
      <c r="D296" s="220" t="s">
        <v>15</v>
      </c>
      <c r="E296" s="219">
        <v>13.348000000000001</v>
      </c>
      <c r="F296" s="219">
        <v>1</v>
      </c>
      <c r="G296" s="219">
        <v>13.348000000000001</v>
      </c>
      <c r="H296" s="218"/>
      <c r="I296" s="218"/>
      <c r="J296" s="218"/>
      <c r="K296" s="218"/>
      <c r="L296" s="218"/>
    </row>
    <row r="297" spans="1:12" s="224" customFormat="1" x14ac:dyDescent="0.25">
      <c r="A297" s="229"/>
      <c r="B297" s="228" t="s">
        <v>0</v>
      </c>
      <c r="C297" s="227" t="s">
        <v>404</v>
      </c>
      <c r="D297" s="226"/>
      <c r="E297" s="225"/>
      <c r="F297" s="225"/>
      <c r="G297" s="225"/>
      <c r="H297" s="225">
        <v>277.14</v>
      </c>
      <c r="I297" s="225">
        <v>1.1499999999999999</v>
      </c>
      <c r="J297" s="225">
        <v>4254.1400000000003</v>
      </c>
      <c r="K297" s="225">
        <v>23.1</v>
      </c>
      <c r="L297" s="225">
        <v>98271</v>
      </c>
    </row>
    <row r="298" spans="1:12" s="241" customFormat="1" hidden="1" outlineLevel="2" x14ac:dyDescent="0.25">
      <c r="A298" s="243"/>
      <c r="B298" s="228"/>
      <c r="C298" s="242" t="s">
        <v>416</v>
      </c>
      <c r="D298" s="226" t="s">
        <v>16</v>
      </c>
      <c r="E298" s="225">
        <v>32.49</v>
      </c>
      <c r="F298" s="225">
        <v>1.1499999999999999</v>
      </c>
      <c r="G298" s="225">
        <v>498.72799800000001</v>
      </c>
      <c r="H298" s="225"/>
      <c r="I298" s="225">
        <v>1</v>
      </c>
      <c r="J298" s="225">
        <v>4254.1400000000003</v>
      </c>
      <c r="K298" s="225">
        <v>23.1</v>
      </c>
      <c r="L298" s="225">
        <v>98271</v>
      </c>
    </row>
    <row r="299" spans="1:12" s="224" customFormat="1" collapsed="1" x14ac:dyDescent="0.25">
      <c r="A299" s="229"/>
      <c r="B299" s="228" t="s">
        <v>1</v>
      </c>
      <c r="C299" s="227" t="s">
        <v>415</v>
      </c>
      <c r="D299" s="226"/>
      <c r="E299" s="225"/>
      <c r="F299" s="225"/>
      <c r="G299" s="225"/>
      <c r="H299" s="225">
        <v>17.03</v>
      </c>
      <c r="I299" s="225">
        <v>1.25</v>
      </c>
      <c r="J299" s="225">
        <v>284.18</v>
      </c>
      <c r="K299" s="225"/>
      <c r="L299" s="225"/>
    </row>
    <row r="300" spans="1:12" s="241" customFormat="1" hidden="1" outlineLevel="2" x14ac:dyDescent="0.25">
      <c r="A300" s="243" t="s">
        <v>0</v>
      </c>
      <c r="B300" s="228" t="s">
        <v>556</v>
      </c>
      <c r="C300" s="242" t="s">
        <v>37</v>
      </c>
      <c r="D300" s="226" t="s">
        <v>18</v>
      </c>
      <c r="E300" s="225">
        <v>0.02</v>
      </c>
      <c r="F300" s="225">
        <v>1</v>
      </c>
      <c r="G300" s="225">
        <v>0.26695999999999998</v>
      </c>
      <c r="H300" s="225">
        <v>89.99</v>
      </c>
      <c r="I300" s="225">
        <v>1</v>
      </c>
      <c r="J300" s="225">
        <v>24.02</v>
      </c>
      <c r="K300" s="225">
        <v>9.1300000000000008</v>
      </c>
      <c r="L300" s="225">
        <v>219</v>
      </c>
    </row>
    <row r="301" spans="1:12" s="235" customFormat="1" hidden="1" outlineLevel="2" x14ac:dyDescent="0.25">
      <c r="A301" s="247"/>
      <c r="B301" s="245"/>
      <c r="C301" s="246" t="s">
        <v>19</v>
      </c>
      <c r="D301" s="245" t="s">
        <v>16</v>
      </c>
      <c r="E301" s="244">
        <v>0.02</v>
      </c>
      <c r="F301" s="244">
        <v>1</v>
      </c>
      <c r="G301" s="244">
        <v>0.26695999999999998</v>
      </c>
      <c r="H301" s="244">
        <v>10.06</v>
      </c>
      <c r="I301" s="244">
        <v>1</v>
      </c>
      <c r="J301" s="244">
        <v>2.69</v>
      </c>
      <c r="K301" s="244"/>
      <c r="L301" s="244">
        <v>25</v>
      </c>
    </row>
    <row r="302" spans="1:12" s="241" customFormat="1" ht="25.5" hidden="1" outlineLevel="2" x14ac:dyDescent="0.25">
      <c r="A302" s="243" t="s">
        <v>1</v>
      </c>
      <c r="B302" s="228" t="s">
        <v>555</v>
      </c>
      <c r="C302" s="242" t="s">
        <v>554</v>
      </c>
      <c r="D302" s="226" t="s">
        <v>18</v>
      </c>
      <c r="E302" s="225">
        <v>0.7</v>
      </c>
      <c r="F302" s="225">
        <v>1</v>
      </c>
      <c r="G302" s="225">
        <v>9.3436000000000003</v>
      </c>
      <c r="H302" s="225">
        <v>12.39</v>
      </c>
      <c r="I302" s="225">
        <v>1</v>
      </c>
      <c r="J302" s="225">
        <v>115.77</v>
      </c>
      <c r="K302" s="225">
        <v>9.1300000000000008</v>
      </c>
      <c r="L302" s="225">
        <v>1057</v>
      </c>
    </row>
    <row r="303" spans="1:12" s="235" customFormat="1" hidden="1" outlineLevel="2" x14ac:dyDescent="0.25">
      <c r="A303" s="247"/>
      <c r="B303" s="245"/>
      <c r="C303" s="246" t="s">
        <v>19</v>
      </c>
      <c r="D303" s="245" t="s">
        <v>16</v>
      </c>
      <c r="E303" s="244">
        <v>0.7</v>
      </c>
      <c r="F303" s="244">
        <v>1</v>
      </c>
      <c r="G303" s="244">
        <v>9.3436000000000003</v>
      </c>
      <c r="H303" s="244">
        <v>10.06</v>
      </c>
      <c r="I303" s="244">
        <v>1</v>
      </c>
      <c r="J303" s="244">
        <v>94</v>
      </c>
      <c r="K303" s="244"/>
      <c r="L303" s="244">
        <v>858</v>
      </c>
    </row>
    <row r="304" spans="1:12" s="241" customFormat="1" ht="25.5" hidden="1" outlineLevel="2" x14ac:dyDescent="0.25">
      <c r="A304" s="243" t="s">
        <v>2</v>
      </c>
      <c r="B304" s="228" t="s">
        <v>414</v>
      </c>
      <c r="C304" s="242" t="s">
        <v>17</v>
      </c>
      <c r="D304" s="226" t="s">
        <v>18</v>
      </c>
      <c r="E304" s="225">
        <v>0.21</v>
      </c>
      <c r="F304" s="225">
        <v>1</v>
      </c>
      <c r="G304" s="225">
        <v>2.80308</v>
      </c>
      <c r="H304" s="225">
        <v>31.26</v>
      </c>
      <c r="I304" s="225">
        <v>1</v>
      </c>
      <c r="J304" s="225">
        <v>87.62</v>
      </c>
      <c r="K304" s="225">
        <v>9.1300000000000008</v>
      </c>
      <c r="L304" s="225">
        <v>800</v>
      </c>
    </row>
    <row r="305" spans="1:12" s="235" customFormat="1" hidden="1" outlineLevel="2" x14ac:dyDescent="0.25">
      <c r="A305" s="247"/>
      <c r="B305" s="245"/>
      <c r="C305" s="246" t="s">
        <v>19</v>
      </c>
      <c r="D305" s="245" t="s">
        <v>16</v>
      </c>
      <c r="E305" s="244">
        <v>0.21</v>
      </c>
      <c r="F305" s="244">
        <v>1</v>
      </c>
      <c r="G305" s="244">
        <v>2.80308</v>
      </c>
      <c r="H305" s="244">
        <v>13.5</v>
      </c>
      <c r="I305" s="244">
        <v>1</v>
      </c>
      <c r="J305" s="244">
        <v>37.840000000000003</v>
      </c>
      <c r="K305" s="244"/>
      <c r="L305" s="244">
        <v>345</v>
      </c>
    </row>
    <row r="306" spans="1:12" s="224" customFormat="1" collapsed="1" x14ac:dyDescent="0.25">
      <c r="A306" s="229"/>
      <c r="B306" s="228" t="s">
        <v>2</v>
      </c>
      <c r="C306" s="227" t="s">
        <v>413</v>
      </c>
      <c r="D306" s="226"/>
      <c r="E306" s="225"/>
      <c r="F306" s="225"/>
      <c r="G306" s="225"/>
      <c r="H306" s="225">
        <v>10.08</v>
      </c>
      <c r="I306" s="225">
        <v>1.25</v>
      </c>
      <c r="J306" s="225">
        <v>168.18</v>
      </c>
      <c r="K306" s="225">
        <v>23.1</v>
      </c>
      <c r="L306" s="225">
        <v>3885</v>
      </c>
    </row>
    <row r="307" spans="1:12" s="241" customFormat="1" hidden="1" outlineLevel="2" x14ac:dyDescent="0.25">
      <c r="A307" s="243"/>
      <c r="B307" s="228"/>
      <c r="C307" s="242" t="s">
        <v>19</v>
      </c>
      <c r="D307" s="226" t="s">
        <v>16</v>
      </c>
      <c r="E307" s="225">
        <v>1.1625000000000001</v>
      </c>
      <c r="F307" s="225">
        <v>1</v>
      </c>
      <c r="G307" s="225">
        <v>15.517049999999999</v>
      </c>
      <c r="H307" s="225"/>
      <c r="I307" s="225">
        <v>1</v>
      </c>
      <c r="J307" s="225">
        <v>168.18</v>
      </c>
      <c r="K307" s="225">
        <v>9.1300000000000008</v>
      </c>
      <c r="L307" s="225">
        <v>1536</v>
      </c>
    </row>
    <row r="308" spans="1:12" s="224" customFormat="1" collapsed="1" x14ac:dyDescent="0.25">
      <c r="A308" s="229"/>
      <c r="B308" s="228" t="s">
        <v>3</v>
      </c>
      <c r="C308" s="227" t="s">
        <v>402</v>
      </c>
      <c r="D308" s="226"/>
      <c r="E308" s="225"/>
      <c r="F308" s="225"/>
      <c r="G308" s="225"/>
      <c r="H308" s="225">
        <v>1.24</v>
      </c>
      <c r="I308" s="225">
        <v>1</v>
      </c>
      <c r="J308" s="225">
        <v>16.55</v>
      </c>
      <c r="K308" s="225"/>
      <c r="L308" s="225"/>
    </row>
    <row r="309" spans="1:12" s="241" customFormat="1" hidden="1" outlineLevel="2" x14ac:dyDescent="0.25">
      <c r="A309" s="243" t="s">
        <v>3</v>
      </c>
      <c r="B309" s="228" t="s">
        <v>458</v>
      </c>
      <c r="C309" s="242" t="s">
        <v>22</v>
      </c>
      <c r="D309" s="226" t="s">
        <v>23</v>
      </c>
      <c r="E309" s="225">
        <v>0.51</v>
      </c>
      <c r="F309" s="225">
        <v>1</v>
      </c>
      <c r="G309" s="225">
        <v>6.80748</v>
      </c>
      <c r="H309" s="225">
        <v>2.44</v>
      </c>
      <c r="I309" s="225">
        <v>1</v>
      </c>
      <c r="J309" s="225">
        <v>16.61</v>
      </c>
      <c r="K309" s="225">
        <v>5.34</v>
      </c>
      <c r="L309" s="225">
        <v>89</v>
      </c>
    </row>
    <row r="310" spans="1:12" s="230" customFormat="1" outlineLevel="1" collapsed="1" x14ac:dyDescent="0.25">
      <c r="A310" s="234"/>
      <c r="B310" s="232"/>
      <c r="C310" s="233" t="s">
        <v>399</v>
      </c>
      <c r="D310" s="232" t="s">
        <v>16</v>
      </c>
      <c r="E310" s="231">
        <v>37.36</v>
      </c>
      <c r="F310" s="231">
        <v>1.1499999999999999</v>
      </c>
      <c r="G310" s="231">
        <v>498.72799800000001</v>
      </c>
      <c r="H310" s="231"/>
      <c r="I310" s="231"/>
      <c r="J310" s="231"/>
      <c r="K310" s="231"/>
      <c r="L310" s="231"/>
    </row>
    <row r="311" spans="1:12" s="230" customFormat="1" outlineLevel="1" x14ac:dyDescent="0.25">
      <c r="A311" s="234"/>
      <c r="B311" s="232"/>
      <c r="C311" s="233" t="s">
        <v>412</v>
      </c>
      <c r="D311" s="232" t="s">
        <v>16</v>
      </c>
      <c r="E311" s="231">
        <v>0.93</v>
      </c>
      <c r="F311" s="231">
        <v>1.25</v>
      </c>
      <c r="G311" s="231">
        <v>15.517049999999999</v>
      </c>
      <c r="H311" s="231"/>
      <c r="I311" s="231"/>
      <c r="J311" s="231"/>
      <c r="K311" s="231"/>
      <c r="L311" s="231"/>
    </row>
    <row r="312" spans="1:12" s="235" customFormat="1" x14ac:dyDescent="0.25">
      <c r="A312" s="240"/>
      <c r="B312" s="239"/>
      <c r="C312" s="238" t="s">
        <v>398</v>
      </c>
      <c r="D312" s="237"/>
      <c r="E312" s="236"/>
      <c r="F312" s="236"/>
      <c r="G312" s="236"/>
      <c r="H312" s="236"/>
      <c r="I312" s="236"/>
      <c r="J312" s="236">
        <v>4554.87</v>
      </c>
      <c r="K312" s="236"/>
      <c r="L312" s="236"/>
    </row>
    <row r="313" spans="1:12" s="230" customFormat="1" outlineLevel="1" x14ac:dyDescent="0.25">
      <c r="A313" s="234"/>
      <c r="B313" s="232"/>
      <c r="C313" s="233" t="s">
        <v>397</v>
      </c>
      <c r="D313" s="232"/>
      <c r="E313" s="231"/>
      <c r="F313" s="231"/>
      <c r="G313" s="231"/>
      <c r="H313" s="231"/>
      <c r="I313" s="231"/>
      <c r="J313" s="231">
        <v>4422.32</v>
      </c>
      <c r="K313" s="231"/>
      <c r="L313" s="231">
        <v>102156</v>
      </c>
    </row>
    <row r="314" spans="1:12" s="224" customFormat="1" x14ac:dyDescent="0.25">
      <c r="A314" s="229"/>
      <c r="B314" s="228" t="s">
        <v>451</v>
      </c>
      <c r="C314" s="227" t="s">
        <v>452</v>
      </c>
      <c r="D314" s="226" t="s">
        <v>20</v>
      </c>
      <c r="E314" s="225">
        <v>100</v>
      </c>
      <c r="F314" s="225">
        <v>0.9</v>
      </c>
      <c r="G314" s="225">
        <v>90</v>
      </c>
      <c r="H314" s="225"/>
      <c r="I314" s="225"/>
      <c r="J314" s="225">
        <v>3980.11</v>
      </c>
      <c r="K314" s="225"/>
      <c r="L314" s="225">
        <v>91940</v>
      </c>
    </row>
    <row r="315" spans="1:12" s="224" customFormat="1" x14ac:dyDescent="0.25">
      <c r="A315" s="229"/>
      <c r="B315" s="228" t="s">
        <v>451</v>
      </c>
      <c r="C315" s="227" t="s">
        <v>450</v>
      </c>
      <c r="D315" s="226" t="s">
        <v>20</v>
      </c>
      <c r="E315" s="225">
        <v>49</v>
      </c>
      <c r="F315" s="225">
        <v>0.85</v>
      </c>
      <c r="G315" s="225">
        <v>41.65</v>
      </c>
      <c r="H315" s="225"/>
      <c r="I315" s="225"/>
      <c r="J315" s="225">
        <v>1841.89</v>
      </c>
      <c r="K315" s="225"/>
      <c r="L315" s="225">
        <v>42548</v>
      </c>
    </row>
    <row r="316" spans="1:12" s="195" customFormat="1" x14ac:dyDescent="0.25">
      <c r="A316" s="215"/>
      <c r="B316" s="215"/>
      <c r="C316" s="216" t="s">
        <v>390</v>
      </c>
      <c r="D316" s="215"/>
      <c r="E316" s="214"/>
      <c r="F316" s="214"/>
      <c r="G316" s="214"/>
      <c r="H316" s="214"/>
      <c r="I316" s="214"/>
      <c r="J316" s="213">
        <v>10376.870000000001</v>
      </c>
      <c r="K316" s="213"/>
      <c r="L316" s="213"/>
    </row>
    <row r="317" spans="1:12" s="217" customFormat="1" ht="45.95" customHeight="1" x14ac:dyDescent="0.25">
      <c r="A317" s="223" t="s">
        <v>588</v>
      </c>
      <c r="B317" s="222" t="s">
        <v>447</v>
      </c>
      <c r="C317" s="221" t="s">
        <v>712</v>
      </c>
      <c r="D317" s="220" t="s">
        <v>31</v>
      </c>
      <c r="E317" s="219">
        <v>0.17352400000000001</v>
      </c>
      <c r="F317" s="219">
        <v>1</v>
      </c>
      <c r="G317" s="219">
        <v>0.17352400000000001</v>
      </c>
      <c r="H317" s="218">
        <v>30554.42</v>
      </c>
      <c r="I317" s="218">
        <v>1</v>
      </c>
      <c r="J317" s="218">
        <v>5301.93</v>
      </c>
      <c r="K317" s="218"/>
      <c r="L317" s="218"/>
    </row>
    <row r="318" spans="1:12" s="195" customFormat="1" x14ac:dyDescent="0.25">
      <c r="A318" s="215"/>
      <c r="B318" s="215"/>
      <c r="C318" s="216" t="s">
        <v>390</v>
      </c>
      <c r="D318" s="215"/>
      <c r="E318" s="214"/>
      <c r="F318" s="214"/>
      <c r="G318" s="214"/>
      <c r="H318" s="214"/>
      <c r="I318" s="214"/>
      <c r="J318" s="213">
        <v>5301.93</v>
      </c>
      <c r="K318" s="213"/>
      <c r="L318" s="213"/>
    </row>
    <row r="319" spans="1:12" s="217" customFormat="1" ht="45.95" customHeight="1" x14ac:dyDescent="0.25">
      <c r="A319" s="223" t="s">
        <v>587</v>
      </c>
      <c r="B319" s="222" t="s">
        <v>789</v>
      </c>
      <c r="C319" s="221" t="s">
        <v>788</v>
      </c>
      <c r="D319" s="220" t="s">
        <v>30</v>
      </c>
      <c r="E319" s="219">
        <v>11345.8</v>
      </c>
      <c r="F319" s="219">
        <v>1</v>
      </c>
      <c r="G319" s="219">
        <v>11345.8</v>
      </c>
      <c r="H319" s="218">
        <v>2.0699999999999998</v>
      </c>
      <c r="I319" s="218">
        <v>1</v>
      </c>
      <c r="J319" s="218">
        <v>23485.81</v>
      </c>
      <c r="K319" s="218"/>
      <c r="L319" s="218"/>
    </row>
    <row r="320" spans="1:12" s="195" customFormat="1" x14ac:dyDescent="0.25">
      <c r="A320" s="215"/>
      <c r="B320" s="215"/>
      <c r="C320" s="216" t="s">
        <v>390</v>
      </c>
      <c r="D320" s="215"/>
      <c r="E320" s="214"/>
      <c r="F320" s="214"/>
      <c r="G320" s="214"/>
      <c r="H320" s="214"/>
      <c r="I320" s="214"/>
      <c r="J320" s="213">
        <v>23485.81</v>
      </c>
      <c r="K320" s="213"/>
      <c r="L320" s="213"/>
    </row>
    <row r="321" spans="1:12" s="217" customFormat="1" ht="91.9" customHeight="1" x14ac:dyDescent="0.25">
      <c r="A321" s="223" t="s">
        <v>586</v>
      </c>
      <c r="B321" s="222" t="s">
        <v>577</v>
      </c>
      <c r="C321" s="221" t="s">
        <v>576</v>
      </c>
      <c r="D321" s="220" t="s">
        <v>15</v>
      </c>
      <c r="E321" s="219">
        <v>13.348000000000001</v>
      </c>
      <c r="F321" s="219">
        <v>1</v>
      </c>
      <c r="G321" s="219">
        <v>13.348000000000001</v>
      </c>
      <c r="H321" s="218"/>
      <c r="I321" s="218"/>
      <c r="J321" s="218"/>
      <c r="K321" s="218"/>
      <c r="L321" s="218"/>
    </row>
    <row r="322" spans="1:12" s="224" customFormat="1" x14ac:dyDescent="0.25">
      <c r="A322" s="229"/>
      <c r="B322" s="228" t="s">
        <v>0</v>
      </c>
      <c r="C322" s="227" t="s">
        <v>404</v>
      </c>
      <c r="D322" s="226"/>
      <c r="E322" s="225"/>
      <c r="F322" s="225"/>
      <c r="G322" s="225"/>
      <c r="H322" s="225">
        <v>157</v>
      </c>
      <c r="I322" s="225">
        <v>1.1499999999999999</v>
      </c>
      <c r="J322" s="225">
        <v>2409.98</v>
      </c>
      <c r="K322" s="225">
        <v>23.1</v>
      </c>
      <c r="L322" s="225">
        <v>55671</v>
      </c>
    </row>
    <row r="323" spans="1:12" s="241" customFormat="1" hidden="1" outlineLevel="2" x14ac:dyDescent="0.25">
      <c r="A323" s="243"/>
      <c r="B323" s="228"/>
      <c r="C323" s="242" t="s">
        <v>470</v>
      </c>
      <c r="D323" s="226" t="s">
        <v>16</v>
      </c>
      <c r="E323" s="225">
        <v>16.32</v>
      </c>
      <c r="F323" s="225">
        <v>1.1499999999999999</v>
      </c>
      <c r="G323" s="225">
        <v>250.515264</v>
      </c>
      <c r="H323" s="225"/>
      <c r="I323" s="225">
        <v>1</v>
      </c>
      <c r="J323" s="225">
        <v>2409.98</v>
      </c>
      <c r="K323" s="225">
        <v>23.1</v>
      </c>
      <c r="L323" s="225">
        <v>55671</v>
      </c>
    </row>
    <row r="324" spans="1:12" s="224" customFormat="1" collapsed="1" x14ac:dyDescent="0.25">
      <c r="A324" s="229"/>
      <c r="B324" s="228" t="s">
        <v>1</v>
      </c>
      <c r="C324" s="227" t="s">
        <v>415</v>
      </c>
      <c r="D324" s="226"/>
      <c r="E324" s="225"/>
      <c r="F324" s="225"/>
      <c r="G324" s="225"/>
      <c r="H324" s="225">
        <v>1.62</v>
      </c>
      <c r="I324" s="225">
        <v>1.25</v>
      </c>
      <c r="J324" s="225">
        <v>26.96</v>
      </c>
      <c r="K324" s="225"/>
      <c r="L324" s="225"/>
    </row>
    <row r="325" spans="1:12" s="241" customFormat="1" hidden="1" outlineLevel="2" x14ac:dyDescent="0.25">
      <c r="A325" s="243" t="s">
        <v>0</v>
      </c>
      <c r="B325" s="228" t="s">
        <v>428</v>
      </c>
      <c r="C325" s="242" t="s">
        <v>24</v>
      </c>
      <c r="D325" s="226" t="s">
        <v>18</v>
      </c>
      <c r="E325" s="225">
        <v>0.02</v>
      </c>
      <c r="F325" s="225">
        <v>1</v>
      </c>
      <c r="G325" s="225">
        <v>0.26695999999999998</v>
      </c>
      <c r="H325" s="225">
        <v>65.709999999999994</v>
      </c>
      <c r="I325" s="225">
        <v>1</v>
      </c>
      <c r="J325" s="225">
        <v>17.54</v>
      </c>
      <c r="K325" s="225">
        <v>9.1300000000000008</v>
      </c>
      <c r="L325" s="225">
        <v>160</v>
      </c>
    </row>
    <row r="326" spans="1:12" s="235" customFormat="1" hidden="1" outlineLevel="2" x14ac:dyDescent="0.25">
      <c r="A326" s="247"/>
      <c r="B326" s="245"/>
      <c r="C326" s="246" t="s">
        <v>19</v>
      </c>
      <c r="D326" s="245" t="s">
        <v>16</v>
      </c>
      <c r="E326" s="244">
        <v>0.02</v>
      </c>
      <c r="F326" s="244">
        <v>1</v>
      </c>
      <c r="G326" s="244">
        <v>0.26695999999999998</v>
      </c>
      <c r="H326" s="244">
        <v>11.6</v>
      </c>
      <c r="I326" s="244">
        <v>1</v>
      </c>
      <c r="J326" s="244">
        <v>3.1</v>
      </c>
      <c r="K326" s="244"/>
      <c r="L326" s="244">
        <v>28</v>
      </c>
    </row>
    <row r="327" spans="1:12" s="241" customFormat="1" ht="25.5" hidden="1" outlineLevel="2" x14ac:dyDescent="0.25">
      <c r="A327" s="243" t="s">
        <v>1</v>
      </c>
      <c r="B327" s="228" t="s">
        <v>414</v>
      </c>
      <c r="C327" s="242" t="s">
        <v>17</v>
      </c>
      <c r="D327" s="226" t="s">
        <v>18</v>
      </c>
      <c r="E327" s="225">
        <v>0.01</v>
      </c>
      <c r="F327" s="225">
        <v>1</v>
      </c>
      <c r="G327" s="225">
        <v>0.13347999999999999</v>
      </c>
      <c r="H327" s="225">
        <v>31.26</v>
      </c>
      <c r="I327" s="225">
        <v>1</v>
      </c>
      <c r="J327" s="225">
        <v>4.17</v>
      </c>
      <c r="K327" s="225">
        <v>9.1300000000000008</v>
      </c>
      <c r="L327" s="225">
        <v>38</v>
      </c>
    </row>
    <row r="328" spans="1:12" s="235" customFormat="1" hidden="1" outlineLevel="2" x14ac:dyDescent="0.25">
      <c r="A328" s="247"/>
      <c r="B328" s="245"/>
      <c r="C328" s="246" t="s">
        <v>19</v>
      </c>
      <c r="D328" s="245" t="s">
        <v>16</v>
      </c>
      <c r="E328" s="244">
        <v>0.01</v>
      </c>
      <c r="F328" s="244">
        <v>1</v>
      </c>
      <c r="G328" s="244">
        <v>0.13347999999999999</v>
      </c>
      <c r="H328" s="244">
        <v>13.5</v>
      </c>
      <c r="I328" s="244">
        <v>1</v>
      </c>
      <c r="J328" s="244">
        <v>1.8</v>
      </c>
      <c r="K328" s="244"/>
      <c r="L328" s="244">
        <v>16</v>
      </c>
    </row>
    <row r="329" spans="1:12" s="224" customFormat="1" collapsed="1" x14ac:dyDescent="0.25">
      <c r="A329" s="229"/>
      <c r="B329" s="228" t="s">
        <v>2</v>
      </c>
      <c r="C329" s="227" t="s">
        <v>413</v>
      </c>
      <c r="D329" s="226"/>
      <c r="E329" s="225"/>
      <c r="F329" s="225"/>
      <c r="G329" s="225"/>
      <c r="H329" s="225">
        <v>0.37</v>
      </c>
      <c r="I329" s="225">
        <v>1.25</v>
      </c>
      <c r="J329" s="225">
        <v>6.14</v>
      </c>
      <c r="K329" s="225">
        <v>23.1</v>
      </c>
      <c r="L329" s="225">
        <v>143</v>
      </c>
    </row>
    <row r="330" spans="1:12" s="241" customFormat="1" hidden="1" outlineLevel="2" x14ac:dyDescent="0.25">
      <c r="A330" s="243"/>
      <c r="B330" s="228"/>
      <c r="C330" s="242" t="s">
        <v>19</v>
      </c>
      <c r="D330" s="226" t="s">
        <v>16</v>
      </c>
      <c r="E330" s="225">
        <v>3.7499999999999999E-2</v>
      </c>
      <c r="F330" s="225">
        <v>1</v>
      </c>
      <c r="G330" s="225">
        <v>0.50055000000000005</v>
      </c>
      <c r="H330" s="225"/>
      <c r="I330" s="225">
        <v>1</v>
      </c>
      <c r="J330" s="225">
        <v>6.14</v>
      </c>
      <c r="K330" s="225">
        <v>23.1</v>
      </c>
      <c r="L330" s="225">
        <v>143</v>
      </c>
    </row>
    <row r="331" spans="1:12" s="224" customFormat="1" collapsed="1" x14ac:dyDescent="0.25">
      <c r="A331" s="229"/>
      <c r="B331" s="228" t="s">
        <v>3</v>
      </c>
      <c r="C331" s="227" t="s">
        <v>402</v>
      </c>
      <c r="D331" s="226"/>
      <c r="E331" s="225"/>
      <c r="F331" s="225"/>
      <c r="G331" s="225"/>
      <c r="H331" s="225">
        <v>0.36</v>
      </c>
      <c r="I331" s="225">
        <v>1</v>
      </c>
      <c r="J331" s="225">
        <v>4.8099999999999996</v>
      </c>
      <c r="K331" s="225"/>
      <c r="L331" s="225"/>
    </row>
    <row r="332" spans="1:12" s="241" customFormat="1" hidden="1" outlineLevel="2" x14ac:dyDescent="0.25">
      <c r="A332" s="243" t="s">
        <v>2</v>
      </c>
      <c r="B332" s="228" t="s">
        <v>453</v>
      </c>
      <c r="C332" s="242" t="s">
        <v>29</v>
      </c>
      <c r="D332" s="226" t="s">
        <v>30</v>
      </c>
      <c r="E332" s="225">
        <v>0.2</v>
      </c>
      <c r="F332" s="225">
        <v>1</v>
      </c>
      <c r="G332" s="225">
        <v>2.6696</v>
      </c>
      <c r="H332" s="225">
        <v>1.82</v>
      </c>
      <c r="I332" s="225">
        <v>1</v>
      </c>
      <c r="J332" s="225">
        <v>4.8600000000000003</v>
      </c>
      <c r="K332" s="225">
        <v>5.34</v>
      </c>
      <c r="L332" s="225">
        <v>26</v>
      </c>
    </row>
    <row r="333" spans="1:12" s="230" customFormat="1" outlineLevel="1" collapsed="1" x14ac:dyDescent="0.25">
      <c r="A333" s="234"/>
      <c r="B333" s="232"/>
      <c r="C333" s="233" t="s">
        <v>399</v>
      </c>
      <c r="D333" s="232" t="s">
        <v>16</v>
      </c>
      <c r="E333" s="231">
        <v>18.77</v>
      </c>
      <c r="F333" s="231">
        <v>1.1499999999999999</v>
      </c>
      <c r="G333" s="231">
        <v>250.515264</v>
      </c>
      <c r="H333" s="231"/>
      <c r="I333" s="231"/>
      <c r="J333" s="231"/>
      <c r="K333" s="231"/>
      <c r="L333" s="231"/>
    </row>
    <row r="334" spans="1:12" s="230" customFormat="1" outlineLevel="1" x14ac:dyDescent="0.25">
      <c r="A334" s="234"/>
      <c r="B334" s="232"/>
      <c r="C334" s="233" t="s">
        <v>412</v>
      </c>
      <c r="D334" s="232" t="s">
        <v>16</v>
      </c>
      <c r="E334" s="231">
        <v>0.03</v>
      </c>
      <c r="F334" s="231">
        <v>1.25</v>
      </c>
      <c r="G334" s="231">
        <v>0.50055000000000005</v>
      </c>
      <c r="H334" s="231"/>
      <c r="I334" s="231"/>
      <c r="J334" s="231"/>
      <c r="K334" s="231"/>
      <c r="L334" s="231"/>
    </row>
    <row r="335" spans="1:12" s="235" customFormat="1" x14ac:dyDescent="0.25">
      <c r="A335" s="240"/>
      <c r="B335" s="239"/>
      <c r="C335" s="238" t="s">
        <v>398</v>
      </c>
      <c r="D335" s="237"/>
      <c r="E335" s="236"/>
      <c r="F335" s="236"/>
      <c r="G335" s="236"/>
      <c r="H335" s="236"/>
      <c r="I335" s="236"/>
      <c r="J335" s="236">
        <v>2441.75</v>
      </c>
      <c r="K335" s="236"/>
      <c r="L335" s="236"/>
    </row>
    <row r="336" spans="1:12" s="230" customFormat="1" outlineLevel="1" x14ac:dyDescent="0.25">
      <c r="A336" s="234"/>
      <c r="B336" s="232"/>
      <c r="C336" s="233" t="s">
        <v>397</v>
      </c>
      <c r="D336" s="232"/>
      <c r="E336" s="231"/>
      <c r="F336" s="231"/>
      <c r="G336" s="231"/>
      <c r="H336" s="231"/>
      <c r="I336" s="231"/>
      <c r="J336" s="231">
        <v>2416.12</v>
      </c>
      <c r="K336" s="231"/>
      <c r="L336" s="231">
        <v>55813</v>
      </c>
    </row>
    <row r="337" spans="1:12" s="224" customFormat="1" x14ac:dyDescent="0.25">
      <c r="A337" s="229"/>
      <c r="B337" s="228" t="s">
        <v>451</v>
      </c>
      <c r="C337" s="227" t="s">
        <v>452</v>
      </c>
      <c r="D337" s="226" t="s">
        <v>20</v>
      </c>
      <c r="E337" s="225">
        <v>100</v>
      </c>
      <c r="F337" s="225">
        <v>0.9</v>
      </c>
      <c r="G337" s="225">
        <v>90</v>
      </c>
      <c r="H337" s="225"/>
      <c r="I337" s="225"/>
      <c r="J337" s="225">
        <v>2174.52</v>
      </c>
      <c r="K337" s="225"/>
      <c r="L337" s="225">
        <v>50232</v>
      </c>
    </row>
    <row r="338" spans="1:12" s="224" customFormat="1" x14ac:dyDescent="0.25">
      <c r="A338" s="229"/>
      <c r="B338" s="228" t="s">
        <v>451</v>
      </c>
      <c r="C338" s="227" t="s">
        <v>450</v>
      </c>
      <c r="D338" s="226" t="s">
        <v>20</v>
      </c>
      <c r="E338" s="225">
        <v>49</v>
      </c>
      <c r="F338" s="225">
        <v>0.85</v>
      </c>
      <c r="G338" s="225">
        <v>41.65</v>
      </c>
      <c r="H338" s="225"/>
      <c r="I338" s="225"/>
      <c r="J338" s="225">
        <v>1006.31</v>
      </c>
      <c r="K338" s="225"/>
      <c r="L338" s="225">
        <v>23246</v>
      </c>
    </row>
    <row r="339" spans="1:12" s="195" customFormat="1" x14ac:dyDescent="0.25">
      <c r="A339" s="215"/>
      <c r="B339" s="215"/>
      <c r="C339" s="216" t="s">
        <v>390</v>
      </c>
      <c r="D339" s="215"/>
      <c r="E339" s="214"/>
      <c r="F339" s="214"/>
      <c r="G339" s="214"/>
      <c r="H339" s="214"/>
      <c r="I339" s="214"/>
      <c r="J339" s="213">
        <v>5622.58</v>
      </c>
      <c r="K339" s="213"/>
      <c r="L339" s="213"/>
    </row>
    <row r="340" spans="1:12" s="217" customFormat="1" ht="45.95" customHeight="1" x14ac:dyDescent="0.25">
      <c r="A340" s="223" t="s">
        <v>582</v>
      </c>
      <c r="B340" s="222" t="s">
        <v>568</v>
      </c>
      <c r="C340" s="221" t="s">
        <v>567</v>
      </c>
      <c r="D340" s="220" t="s">
        <v>31</v>
      </c>
      <c r="E340" s="219">
        <v>0.26695999999999998</v>
      </c>
      <c r="F340" s="219">
        <v>1</v>
      </c>
      <c r="G340" s="219">
        <v>0.26695999999999998</v>
      </c>
      <c r="H340" s="218">
        <v>11300</v>
      </c>
      <c r="I340" s="218">
        <v>1</v>
      </c>
      <c r="J340" s="218">
        <v>3016.65</v>
      </c>
      <c r="K340" s="218"/>
      <c r="L340" s="218"/>
    </row>
    <row r="341" spans="1:12" s="195" customFormat="1" x14ac:dyDescent="0.25">
      <c r="A341" s="215"/>
      <c r="B341" s="215"/>
      <c r="C341" s="216" t="s">
        <v>390</v>
      </c>
      <c r="D341" s="215"/>
      <c r="E341" s="214"/>
      <c r="F341" s="214"/>
      <c r="G341" s="214"/>
      <c r="H341" s="214"/>
      <c r="I341" s="214"/>
      <c r="J341" s="213">
        <v>3016.65</v>
      </c>
      <c r="K341" s="213"/>
      <c r="L341" s="213"/>
    </row>
    <row r="342" spans="1:12" s="217" customFormat="1" ht="91.9" customHeight="1" x14ac:dyDescent="0.25">
      <c r="A342" s="223" t="s">
        <v>581</v>
      </c>
      <c r="B342" s="222" t="s">
        <v>573</v>
      </c>
      <c r="C342" s="221" t="s">
        <v>572</v>
      </c>
      <c r="D342" s="220" t="s">
        <v>15</v>
      </c>
      <c r="E342" s="219">
        <v>13.348000000000001</v>
      </c>
      <c r="F342" s="219">
        <v>1</v>
      </c>
      <c r="G342" s="219">
        <v>13.348000000000001</v>
      </c>
      <c r="H342" s="218"/>
      <c r="I342" s="218"/>
      <c r="J342" s="218"/>
      <c r="K342" s="218"/>
      <c r="L342" s="218"/>
    </row>
    <row r="343" spans="1:12" s="224" customFormat="1" x14ac:dyDescent="0.25">
      <c r="A343" s="229"/>
      <c r="B343" s="228" t="s">
        <v>0</v>
      </c>
      <c r="C343" s="227" t="s">
        <v>404</v>
      </c>
      <c r="D343" s="226"/>
      <c r="E343" s="225"/>
      <c r="F343" s="225"/>
      <c r="G343" s="225"/>
      <c r="H343" s="225">
        <v>349.83</v>
      </c>
      <c r="I343" s="225">
        <v>1.1499999999999999</v>
      </c>
      <c r="J343" s="225">
        <v>5369.9</v>
      </c>
      <c r="K343" s="225">
        <v>23.1</v>
      </c>
      <c r="L343" s="225">
        <v>124046</v>
      </c>
    </row>
    <row r="344" spans="1:12" s="241" customFormat="1" hidden="1" outlineLevel="2" x14ac:dyDescent="0.25">
      <c r="A344" s="243"/>
      <c r="B344" s="228"/>
      <c r="C344" s="242" t="s">
        <v>520</v>
      </c>
      <c r="D344" s="226" t="s">
        <v>16</v>
      </c>
      <c r="E344" s="225">
        <v>39</v>
      </c>
      <c r="F344" s="225">
        <v>1.1499999999999999</v>
      </c>
      <c r="G344" s="225">
        <v>598.65779999999995</v>
      </c>
      <c r="H344" s="225"/>
      <c r="I344" s="225">
        <v>1</v>
      </c>
      <c r="J344" s="225">
        <v>5369.9</v>
      </c>
      <c r="K344" s="225">
        <v>23.1</v>
      </c>
      <c r="L344" s="225">
        <v>124046</v>
      </c>
    </row>
    <row r="345" spans="1:12" s="224" customFormat="1" collapsed="1" x14ac:dyDescent="0.25">
      <c r="A345" s="229"/>
      <c r="B345" s="228" t="s">
        <v>1</v>
      </c>
      <c r="C345" s="227" t="s">
        <v>415</v>
      </c>
      <c r="D345" s="226"/>
      <c r="E345" s="225"/>
      <c r="F345" s="225"/>
      <c r="G345" s="225"/>
      <c r="H345" s="225">
        <v>10.49</v>
      </c>
      <c r="I345" s="225">
        <v>1.25</v>
      </c>
      <c r="J345" s="225">
        <v>174.99</v>
      </c>
      <c r="K345" s="225"/>
      <c r="L345" s="225"/>
    </row>
    <row r="346" spans="1:12" s="241" customFormat="1" hidden="1" outlineLevel="2" x14ac:dyDescent="0.25">
      <c r="A346" s="243" t="s">
        <v>0</v>
      </c>
      <c r="B346" s="228" t="s">
        <v>428</v>
      </c>
      <c r="C346" s="242" t="s">
        <v>24</v>
      </c>
      <c r="D346" s="226" t="s">
        <v>18</v>
      </c>
      <c r="E346" s="225">
        <v>0.15</v>
      </c>
      <c r="F346" s="225">
        <v>1</v>
      </c>
      <c r="G346" s="225">
        <v>2.0022000000000002</v>
      </c>
      <c r="H346" s="225">
        <v>65.709999999999994</v>
      </c>
      <c r="I346" s="225">
        <v>1</v>
      </c>
      <c r="J346" s="225">
        <v>131.56</v>
      </c>
      <c r="K346" s="225">
        <v>9.1300000000000008</v>
      </c>
      <c r="L346" s="225">
        <v>1201</v>
      </c>
    </row>
    <row r="347" spans="1:12" s="235" customFormat="1" hidden="1" outlineLevel="2" x14ac:dyDescent="0.25">
      <c r="A347" s="247"/>
      <c r="B347" s="245"/>
      <c r="C347" s="246" t="s">
        <v>19</v>
      </c>
      <c r="D347" s="245" t="s">
        <v>16</v>
      </c>
      <c r="E347" s="244">
        <v>0.15</v>
      </c>
      <c r="F347" s="244">
        <v>1</v>
      </c>
      <c r="G347" s="244">
        <v>2.0022000000000002</v>
      </c>
      <c r="H347" s="244">
        <v>11.6</v>
      </c>
      <c r="I347" s="244">
        <v>1</v>
      </c>
      <c r="J347" s="244">
        <v>23.23</v>
      </c>
      <c r="K347" s="244"/>
      <c r="L347" s="244">
        <v>212</v>
      </c>
    </row>
    <row r="348" spans="1:12" s="241" customFormat="1" ht="25.5" hidden="1" outlineLevel="2" x14ac:dyDescent="0.25">
      <c r="A348" s="243" t="s">
        <v>1</v>
      </c>
      <c r="B348" s="228" t="s">
        <v>414</v>
      </c>
      <c r="C348" s="242" t="s">
        <v>17</v>
      </c>
      <c r="D348" s="226" t="s">
        <v>18</v>
      </c>
      <c r="E348" s="225">
        <v>0.02</v>
      </c>
      <c r="F348" s="225">
        <v>1</v>
      </c>
      <c r="G348" s="225">
        <v>0.26695999999999998</v>
      </c>
      <c r="H348" s="225">
        <v>31.26</v>
      </c>
      <c r="I348" s="225">
        <v>1</v>
      </c>
      <c r="J348" s="225">
        <v>8.35</v>
      </c>
      <c r="K348" s="225">
        <v>9.1300000000000008</v>
      </c>
      <c r="L348" s="225">
        <v>76</v>
      </c>
    </row>
    <row r="349" spans="1:12" s="235" customFormat="1" hidden="1" outlineLevel="2" x14ac:dyDescent="0.25">
      <c r="A349" s="247"/>
      <c r="B349" s="245"/>
      <c r="C349" s="246" t="s">
        <v>19</v>
      </c>
      <c r="D349" s="245" t="s">
        <v>16</v>
      </c>
      <c r="E349" s="244">
        <v>0.02</v>
      </c>
      <c r="F349" s="244">
        <v>1</v>
      </c>
      <c r="G349" s="244">
        <v>0.26695999999999998</v>
      </c>
      <c r="H349" s="244">
        <v>13.5</v>
      </c>
      <c r="I349" s="244">
        <v>1</v>
      </c>
      <c r="J349" s="244">
        <v>3.6</v>
      </c>
      <c r="K349" s="244"/>
      <c r="L349" s="244">
        <v>33</v>
      </c>
    </row>
    <row r="350" spans="1:12" s="224" customFormat="1" collapsed="1" x14ac:dyDescent="0.25">
      <c r="A350" s="229"/>
      <c r="B350" s="228" t="s">
        <v>2</v>
      </c>
      <c r="C350" s="227" t="s">
        <v>413</v>
      </c>
      <c r="D350" s="226"/>
      <c r="E350" s="225"/>
      <c r="F350" s="225"/>
      <c r="G350" s="225"/>
      <c r="H350" s="225">
        <v>2.0099999999999998</v>
      </c>
      <c r="I350" s="225">
        <v>1.25</v>
      </c>
      <c r="J350" s="225">
        <v>33.5</v>
      </c>
      <c r="K350" s="225">
        <v>23.1</v>
      </c>
      <c r="L350" s="225">
        <v>775</v>
      </c>
    </row>
    <row r="351" spans="1:12" s="241" customFormat="1" hidden="1" outlineLevel="2" x14ac:dyDescent="0.25">
      <c r="A351" s="243"/>
      <c r="B351" s="228"/>
      <c r="C351" s="242" t="s">
        <v>19</v>
      </c>
      <c r="D351" s="226" t="s">
        <v>16</v>
      </c>
      <c r="E351" s="225">
        <v>0.21249999999999999</v>
      </c>
      <c r="F351" s="225">
        <v>1</v>
      </c>
      <c r="G351" s="225">
        <v>2.8364500000000001</v>
      </c>
      <c r="H351" s="225"/>
      <c r="I351" s="225">
        <v>1</v>
      </c>
      <c r="J351" s="225">
        <v>33.5</v>
      </c>
      <c r="K351" s="225">
        <v>23.1</v>
      </c>
      <c r="L351" s="225">
        <v>775</v>
      </c>
    </row>
    <row r="352" spans="1:12" s="224" customFormat="1" collapsed="1" x14ac:dyDescent="0.25">
      <c r="A352" s="229"/>
      <c r="B352" s="228" t="s">
        <v>3</v>
      </c>
      <c r="C352" s="227" t="s">
        <v>402</v>
      </c>
      <c r="D352" s="226"/>
      <c r="E352" s="225"/>
      <c r="F352" s="225"/>
      <c r="G352" s="225"/>
      <c r="H352" s="225">
        <v>280.3</v>
      </c>
      <c r="I352" s="225">
        <v>1</v>
      </c>
      <c r="J352" s="225">
        <v>3741.44</v>
      </c>
      <c r="K352" s="225"/>
      <c r="L352" s="225"/>
    </row>
    <row r="353" spans="1:12" s="241" customFormat="1" hidden="1" outlineLevel="2" x14ac:dyDescent="0.25">
      <c r="A353" s="243" t="s">
        <v>2</v>
      </c>
      <c r="B353" s="228" t="s">
        <v>564</v>
      </c>
      <c r="C353" s="242" t="s">
        <v>563</v>
      </c>
      <c r="D353" s="226" t="s">
        <v>31</v>
      </c>
      <c r="E353" s="225">
        <v>5.0999999999999997E-2</v>
      </c>
      <c r="F353" s="225">
        <v>1</v>
      </c>
      <c r="G353" s="225">
        <v>0.68074800000000002</v>
      </c>
      <c r="H353" s="225">
        <v>4294</v>
      </c>
      <c r="I353" s="225">
        <v>1</v>
      </c>
      <c r="J353" s="225">
        <v>2923.13</v>
      </c>
      <c r="K353" s="225">
        <v>5.34</v>
      </c>
      <c r="L353" s="225">
        <v>15610</v>
      </c>
    </row>
    <row r="354" spans="1:12" s="241" customFormat="1" ht="25.5" hidden="1" outlineLevel="2" x14ac:dyDescent="0.25">
      <c r="A354" s="243" t="s">
        <v>3</v>
      </c>
      <c r="B354" s="228" t="s">
        <v>454</v>
      </c>
      <c r="C354" s="242" t="s">
        <v>356</v>
      </c>
      <c r="D354" s="226" t="s">
        <v>25</v>
      </c>
      <c r="E354" s="225">
        <v>0.84</v>
      </c>
      <c r="F354" s="225">
        <v>1</v>
      </c>
      <c r="G354" s="225">
        <v>11.21232</v>
      </c>
      <c r="H354" s="225">
        <v>72.319999999999993</v>
      </c>
      <c r="I354" s="225">
        <v>1</v>
      </c>
      <c r="J354" s="225">
        <v>810.87</v>
      </c>
      <c r="K354" s="225">
        <v>5.34</v>
      </c>
      <c r="L354" s="225">
        <v>4330</v>
      </c>
    </row>
    <row r="355" spans="1:12" s="241" customFormat="1" hidden="1" outlineLevel="2" x14ac:dyDescent="0.25">
      <c r="A355" s="243" t="s">
        <v>4</v>
      </c>
      <c r="B355" s="228" t="s">
        <v>453</v>
      </c>
      <c r="C355" s="242" t="s">
        <v>29</v>
      </c>
      <c r="D355" s="226" t="s">
        <v>30</v>
      </c>
      <c r="E355" s="225">
        <v>0.31</v>
      </c>
      <c r="F355" s="225">
        <v>1</v>
      </c>
      <c r="G355" s="225">
        <v>4.13788</v>
      </c>
      <c r="H355" s="225">
        <v>1.82</v>
      </c>
      <c r="I355" s="225">
        <v>1</v>
      </c>
      <c r="J355" s="225">
        <v>7.53</v>
      </c>
      <c r="K355" s="225">
        <v>5.34</v>
      </c>
      <c r="L355" s="225">
        <v>40</v>
      </c>
    </row>
    <row r="356" spans="1:12" s="230" customFormat="1" outlineLevel="1" collapsed="1" x14ac:dyDescent="0.25">
      <c r="A356" s="234"/>
      <c r="B356" s="232"/>
      <c r="C356" s="233" t="s">
        <v>399</v>
      </c>
      <c r="D356" s="232" t="s">
        <v>16</v>
      </c>
      <c r="E356" s="231">
        <v>44.85</v>
      </c>
      <c r="F356" s="231">
        <v>1.1499999999999999</v>
      </c>
      <c r="G356" s="231">
        <v>598.65779999999995</v>
      </c>
      <c r="H356" s="231"/>
      <c r="I356" s="231"/>
      <c r="J356" s="231"/>
      <c r="K356" s="231"/>
      <c r="L356" s="231"/>
    </row>
    <row r="357" spans="1:12" s="230" customFormat="1" outlineLevel="1" x14ac:dyDescent="0.25">
      <c r="A357" s="234"/>
      <c r="B357" s="232"/>
      <c r="C357" s="233" t="s">
        <v>412</v>
      </c>
      <c r="D357" s="232" t="s">
        <v>16</v>
      </c>
      <c r="E357" s="231">
        <v>0.17</v>
      </c>
      <c r="F357" s="231">
        <v>1.25</v>
      </c>
      <c r="G357" s="231">
        <v>2.8364500000000001</v>
      </c>
      <c r="H357" s="231"/>
      <c r="I357" s="231"/>
      <c r="J357" s="231"/>
      <c r="K357" s="231"/>
      <c r="L357" s="231"/>
    </row>
    <row r="358" spans="1:12" s="235" customFormat="1" x14ac:dyDescent="0.25">
      <c r="A358" s="240"/>
      <c r="B358" s="239"/>
      <c r="C358" s="238" t="s">
        <v>398</v>
      </c>
      <c r="D358" s="237"/>
      <c r="E358" s="236"/>
      <c r="F358" s="236"/>
      <c r="G358" s="236"/>
      <c r="H358" s="236"/>
      <c r="I358" s="236"/>
      <c r="J358" s="236">
        <v>9286.33</v>
      </c>
      <c r="K358" s="236"/>
      <c r="L358" s="236"/>
    </row>
    <row r="359" spans="1:12" s="230" customFormat="1" outlineLevel="1" x14ac:dyDescent="0.25">
      <c r="A359" s="234"/>
      <c r="B359" s="232"/>
      <c r="C359" s="233" t="s">
        <v>397</v>
      </c>
      <c r="D359" s="232"/>
      <c r="E359" s="231"/>
      <c r="F359" s="231"/>
      <c r="G359" s="231"/>
      <c r="H359" s="231"/>
      <c r="I359" s="231"/>
      <c r="J359" s="231">
        <v>5403.4</v>
      </c>
      <c r="K359" s="231"/>
      <c r="L359" s="231">
        <v>124821</v>
      </c>
    </row>
    <row r="360" spans="1:12" s="224" customFormat="1" x14ac:dyDescent="0.25">
      <c r="A360" s="229"/>
      <c r="B360" s="228" t="s">
        <v>451</v>
      </c>
      <c r="C360" s="227" t="s">
        <v>452</v>
      </c>
      <c r="D360" s="226" t="s">
        <v>20</v>
      </c>
      <c r="E360" s="225">
        <v>100</v>
      </c>
      <c r="F360" s="225">
        <v>0.9</v>
      </c>
      <c r="G360" s="225">
        <v>90</v>
      </c>
      <c r="H360" s="225"/>
      <c r="I360" s="225"/>
      <c r="J360" s="225">
        <v>4863.21</v>
      </c>
      <c r="K360" s="225"/>
      <c r="L360" s="225">
        <v>112339</v>
      </c>
    </row>
    <row r="361" spans="1:12" s="224" customFormat="1" x14ac:dyDescent="0.25">
      <c r="A361" s="229"/>
      <c r="B361" s="228" t="s">
        <v>451</v>
      </c>
      <c r="C361" s="227" t="s">
        <v>450</v>
      </c>
      <c r="D361" s="226" t="s">
        <v>20</v>
      </c>
      <c r="E361" s="225">
        <v>49</v>
      </c>
      <c r="F361" s="225">
        <v>0.85</v>
      </c>
      <c r="G361" s="225">
        <v>41.65</v>
      </c>
      <c r="H361" s="225"/>
      <c r="I361" s="225"/>
      <c r="J361" s="225">
        <v>2250.61</v>
      </c>
      <c r="K361" s="225"/>
      <c r="L361" s="225">
        <v>51988</v>
      </c>
    </row>
    <row r="362" spans="1:12" s="195" customFormat="1" x14ac:dyDescent="0.25">
      <c r="A362" s="215"/>
      <c r="B362" s="215"/>
      <c r="C362" s="216" t="s">
        <v>390</v>
      </c>
      <c r="D362" s="215"/>
      <c r="E362" s="214"/>
      <c r="F362" s="214"/>
      <c r="G362" s="214"/>
      <c r="H362" s="214"/>
      <c r="I362" s="214"/>
      <c r="J362" s="213">
        <v>16400.150000000001</v>
      </c>
      <c r="K362" s="213"/>
      <c r="L362" s="213"/>
    </row>
    <row r="363" spans="1:12" s="217" customFormat="1" ht="45.95" customHeight="1" x14ac:dyDescent="0.25">
      <c r="A363" s="223" t="s">
        <v>580</v>
      </c>
      <c r="B363" s="222" t="s">
        <v>561</v>
      </c>
      <c r="C363" s="221" t="s">
        <v>560</v>
      </c>
      <c r="D363" s="220" t="s">
        <v>31</v>
      </c>
      <c r="E363" s="219">
        <v>0.840924</v>
      </c>
      <c r="F363" s="219">
        <v>1</v>
      </c>
      <c r="G363" s="219">
        <v>0.840924</v>
      </c>
      <c r="H363" s="218">
        <v>22484.66</v>
      </c>
      <c r="I363" s="218">
        <v>1</v>
      </c>
      <c r="J363" s="218">
        <v>18907.89</v>
      </c>
      <c r="K363" s="218"/>
      <c r="L363" s="218"/>
    </row>
    <row r="364" spans="1:12" s="195" customFormat="1" x14ac:dyDescent="0.25">
      <c r="A364" s="215"/>
      <c r="B364" s="215"/>
      <c r="C364" s="216" t="s">
        <v>390</v>
      </c>
      <c r="D364" s="215"/>
      <c r="E364" s="214"/>
      <c r="F364" s="214"/>
      <c r="G364" s="214"/>
      <c r="H364" s="214"/>
      <c r="I364" s="214"/>
      <c r="J364" s="213">
        <v>18907.89</v>
      </c>
      <c r="K364" s="213"/>
      <c r="L364" s="213"/>
    </row>
    <row r="365" spans="1:12" s="217" customFormat="1" ht="91.9" customHeight="1" x14ac:dyDescent="0.25">
      <c r="A365" s="223" t="s">
        <v>579</v>
      </c>
      <c r="B365" s="222" t="s">
        <v>1335</v>
      </c>
      <c r="C365" s="221" t="s">
        <v>1334</v>
      </c>
      <c r="D365" s="220" t="s">
        <v>15</v>
      </c>
      <c r="E365" s="219">
        <v>6.78</v>
      </c>
      <c r="F365" s="219">
        <v>1</v>
      </c>
      <c r="G365" s="219">
        <v>6.78</v>
      </c>
      <c r="H365" s="218"/>
      <c r="I365" s="218"/>
      <c r="J365" s="218"/>
      <c r="K365" s="218"/>
      <c r="L365" s="218"/>
    </row>
    <row r="366" spans="1:12" s="224" customFormat="1" x14ac:dyDescent="0.25">
      <c r="A366" s="229"/>
      <c r="B366" s="228" t="s">
        <v>0</v>
      </c>
      <c r="C366" s="227" t="s">
        <v>404</v>
      </c>
      <c r="D366" s="226"/>
      <c r="E366" s="225"/>
      <c r="F366" s="225"/>
      <c r="G366" s="225"/>
      <c r="H366" s="225">
        <v>512.11</v>
      </c>
      <c r="I366" s="225">
        <v>1.1499999999999999</v>
      </c>
      <c r="J366" s="225">
        <v>3992.95</v>
      </c>
      <c r="K366" s="225">
        <v>23.1</v>
      </c>
      <c r="L366" s="225">
        <v>92236</v>
      </c>
    </row>
    <row r="367" spans="1:12" s="241" customFormat="1" hidden="1" outlineLevel="2" x14ac:dyDescent="0.25">
      <c r="A367" s="243"/>
      <c r="B367" s="228"/>
      <c r="C367" s="242" t="s">
        <v>437</v>
      </c>
      <c r="D367" s="226" t="s">
        <v>16</v>
      </c>
      <c r="E367" s="225">
        <v>57.8</v>
      </c>
      <c r="F367" s="225">
        <v>1.1499999999999999</v>
      </c>
      <c r="G367" s="225">
        <v>450.66660000000002</v>
      </c>
      <c r="H367" s="225"/>
      <c r="I367" s="225">
        <v>1</v>
      </c>
      <c r="J367" s="225">
        <v>3992.95</v>
      </c>
      <c r="K367" s="225">
        <v>23.1</v>
      </c>
      <c r="L367" s="225">
        <v>92236</v>
      </c>
    </row>
    <row r="368" spans="1:12" s="224" customFormat="1" collapsed="1" x14ac:dyDescent="0.25">
      <c r="A368" s="229"/>
      <c r="B368" s="228" t="s">
        <v>1</v>
      </c>
      <c r="C368" s="227" t="s">
        <v>415</v>
      </c>
      <c r="D368" s="226"/>
      <c r="E368" s="225"/>
      <c r="F368" s="225"/>
      <c r="G368" s="225"/>
      <c r="H368" s="225">
        <v>0.97</v>
      </c>
      <c r="I368" s="225">
        <v>1.25</v>
      </c>
      <c r="J368" s="225">
        <v>8.27</v>
      </c>
      <c r="K368" s="225"/>
      <c r="L368" s="225"/>
    </row>
    <row r="369" spans="1:12" s="241" customFormat="1" hidden="1" outlineLevel="2" x14ac:dyDescent="0.25">
      <c r="A369" s="243" t="s">
        <v>0</v>
      </c>
      <c r="B369" s="228" t="s">
        <v>428</v>
      </c>
      <c r="C369" s="242" t="s">
        <v>24</v>
      </c>
      <c r="D369" s="226" t="s">
        <v>18</v>
      </c>
      <c r="E369" s="225">
        <v>0.01</v>
      </c>
      <c r="F369" s="225">
        <v>1</v>
      </c>
      <c r="G369" s="225">
        <v>6.7799999999999999E-2</v>
      </c>
      <c r="H369" s="225">
        <v>65.709999999999994</v>
      </c>
      <c r="I369" s="225">
        <v>1</v>
      </c>
      <c r="J369" s="225">
        <v>4.46</v>
      </c>
      <c r="K369" s="225">
        <v>9.1300000000000008</v>
      </c>
      <c r="L369" s="225">
        <v>41</v>
      </c>
    </row>
    <row r="370" spans="1:12" s="235" customFormat="1" hidden="1" outlineLevel="2" x14ac:dyDescent="0.25">
      <c r="A370" s="247"/>
      <c r="B370" s="245"/>
      <c r="C370" s="246" t="s">
        <v>19</v>
      </c>
      <c r="D370" s="245" t="s">
        <v>16</v>
      </c>
      <c r="E370" s="244">
        <v>0.01</v>
      </c>
      <c r="F370" s="244">
        <v>1</v>
      </c>
      <c r="G370" s="244">
        <v>6.7799999999999999E-2</v>
      </c>
      <c r="H370" s="244">
        <v>11.6</v>
      </c>
      <c r="I370" s="244">
        <v>1</v>
      </c>
      <c r="J370" s="244">
        <v>0.79</v>
      </c>
      <c r="K370" s="244"/>
      <c r="L370" s="244">
        <v>7</v>
      </c>
    </row>
    <row r="371" spans="1:12" s="241" customFormat="1" ht="25.5" hidden="1" outlineLevel="2" x14ac:dyDescent="0.25">
      <c r="A371" s="243" t="s">
        <v>1</v>
      </c>
      <c r="B371" s="228" t="s">
        <v>414</v>
      </c>
      <c r="C371" s="242" t="s">
        <v>17</v>
      </c>
      <c r="D371" s="226" t="s">
        <v>18</v>
      </c>
      <c r="E371" s="225">
        <v>0.01</v>
      </c>
      <c r="F371" s="225">
        <v>1</v>
      </c>
      <c r="G371" s="225">
        <v>6.7799999999999999E-2</v>
      </c>
      <c r="H371" s="225">
        <v>31.26</v>
      </c>
      <c r="I371" s="225">
        <v>1</v>
      </c>
      <c r="J371" s="225">
        <v>2.12</v>
      </c>
      <c r="K371" s="225">
        <v>9.1300000000000008</v>
      </c>
      <c r="L371" s="225">
        <v>19</v>
      </c>
    </row>
    <row r="372" spans="1:12" s="235" customFormat="1" hidden="1" outlineLevel="2" x14ac:dyDescent="0.25">
      <c r="A372" s="247"/>
      <c r="B372" s="245"/>
      <c r="C372" s="246" t="s">
        <v>19</v>
      </c>
      <c r="D372" s="245" t="s">
        <v>16</v>
      </c>
      <c r="E372" s="244">
        <v>0.01</v>
      </c>
      <c r="F372" s="244">
        <v>1</v>
      </c>
      <c r="G372" s="244">
        <v>6.7799999999999999E-2</v>
      </c>
      <c r="H372" s="244">
        <v>13.5</v>
      </c>
      <c r="I372" s="244">
        <v>1</v>
      </c>
      <c r="J372" s="244">
        <v>0.92</v>
      </c>
      <c r="K372" s="244"/>
      <c r="L372" s="244">
        <v>8</v>
      </c>
    </row>
    <row r="373" spans="1:12" s="224" customFormat="1" collapsed="1" x14ac:dyDescent="0.25">
      <c r="A373" s="229"/>
      <c r="B373" s="228" t="s">
        <v>2</v>
      </c>
      <c r="C373" s="227" t="s">
        <v>413</v>
      </c>
      <c r="D373" s="226"/>
      <c r="E373" s="225"/>
      <c r="F373" s="225"/>
      <c r="G373" s="225"/>
      <c r="H373" s="225">
        <v>0.26</v>
      </c>
      <c r="I373" s="225">
        <v>1.25</v>
      </c>
      <c r="J373" s="225">
        <v>2.2400000000000002</v>
      </c>
      <c r="K373" s="225">
        <v>23.1</v>
      </c>
      <c r="L373" s="225">
        <v>51</v>
      </c>
    </row>
    <row r="374" spans="1:12" s="241" customFormat="1" hidden="1" outlineLevel="2" x14ac:dyDescent="0.25">
      <c r="A374" s="243"/>
      <c r="B374" s="228"/>
      <c r="C374" s="242" t="s">
        <v>19</v>
      </c>
      <c r="D374" s="226" t="s">
        <v>16</v>
      </c>
      <c r="E374" s="225">
        <v>2.5000000000000001E-2</v>
      </c>
      <c r="F374" s="225">
        <v>1</v>
      </c>
      <c r="G374" s="225">
        <v>0.16950000000000001</v>
      </c>
      <c r="H374" s="225"/>
      <c r="I374" s="225">
        <v>1</v>
      </c>
      <c r="J374" s="225">
        <v>2.2400000000000002</v>
      </c>
      <c r="K374" s="225">
        <v>23.1</v>
      </c>
      <c r="L374" s="225">
        <v>51</v>
      </c>
    </row>
    <row r="375" spans="1:12" s="224" customFormat="1" collapsed="1" x14ac:dyDescent="0.25">
      <c r="A375" s="229"/>
      <c r="B375" s="228" t="s">
        <v>3</v>
      </c>
      <c r="C375" s="227" t="s">
        <v>402</v>
      </c>
      <c r="D375" s="226"/>
      <c r="E375" s="225"/>
      <c r="F375" s="225"/>
      <c r="G375" s="225"/>
      <c r="H375" s="225">
        <v>204.34</v>
      </c>
      <c r="I375" s="225">
        <v>1</v>
      </c>
      <c r="J375" s="225">
        <v>1385.43</v>
      </c>
      <c r="K375" s="225"/>
      <c r="L375" s="225"/>
    </row>
    <row r="376" spans="1:12" s="241" customFormat="1" ht="25.5" hidden="1" outlineLevel="2" x14ac:dyDescent="0.25">
      <c r="A376" s="243" t="s">
        <v>2</v>
      </c>
      <c r="B376" s="228" t="s">
        <v>920</v>
      </c>
      <c r="C376" s="242" t="s">
        <v>919</v>
      </c>
      <c r="D376" s="226" t="s">
        <v>23</v>
      </c>
      <c r="E376" s="225">
        <v>4.0000000000000002E-4</v>
      </c>
      <c r="F376" s="225">
        <v>1</v>
      </c>
      <c r="G376" s="225">
        <v>2.712E-3</v>
      </c>
      <c r="H376" s="225">
        <v>74.58</v>
      </c>
      <c r="I376" s="225">
        <v>1</v>
      </c>
      <c r="J376" s="225">
        <v>0.2</v>
      </c>
      <c r="K376" s="225">
        <v>5.34</v>
      </c>
      <c r="L376" s="225">
        <v>1</v>
      </c>
    </row>
    <row r="377" spans="1:12" s="241" customFormat="1" hidden="1" outlineLevel="2" x14ac:dyDescent="0.25">
      <c r="A377" s="243" t="s">
        <v>3</v>
      </c>
      <c r="B377" s="228" t="s">
        <v>1333</v>
      </c>
      <c r="C377" s="242" t="s">
        <v>1332</v>
      </c>
      <c r="D377" s="226" t="s">
        <v>31</v>
      </c>
      <c r="E377" s="225">
        <v>7.1000000000000004E-3</v>
      </c>
      <c r="F377" s="225">
        <v>1</v>
      </c>
      <c r="G377" s="225">
        <v>4.8138E-2</v>
      </c>
      <c r="H377" s="225">
        <v>5650</v>
      </c>
      <c r="I377" s="225">
        <v>1</v>
      </c>
      <c r="J377" s="225">
        <v>271.98</v>
      </c>
      <c r="K377" s="225">
        <v>5.34</v>
      </c>
      <c r="L377" s="225">
        <v>1452</v>
      </c>
    </row>
    <row r="378" spans="1:12" s="241" customFormat="1" ht="25.5" hidden="1" outlineLevel="2" x14ac:dyDescent="0.25">
      <c r="A378" s="243" t="s">
        <v>4</v>
      </c>
      <c r="B378" s="228" t="s">
        <v>494</v>
      </c>
      <c r="C378" s="242" t="s">
        <v>493</v>
      </c>
      <c r="D378" s="226" t="s">
        <v>31</v>
      </c>
      <c r="E378" s="225">
        <v>5.4000000000000003E-3</v>
      </c>
      <c r="F378" s="225">
        <v>1</v>
      </c>
      <c r="G378" s="225">
        <v>3.6611999999999999E-2</v>
      </c>
      <c r="H378" s="225">
        <v>20775</v>
      </c>
      <c r="I378" s="225">
        <v>1</v>
      </c>
      <c r="J378" s="225">
        <v>760.61</v>
      </c>
      <c r="K378" s="225">
        <v>5.34</v>
      </c>
      <c r="L378" s="225">
        <v>4062</v>
      </c>
    </row>
    <row r="379" spans="1:12" s="241" customFormat="1" hidden="1" outlineLevel="2" x14ac:dyDescent="0.25">
      <c r="A379" s="243" t="s">
        <v>6</v>
      </c>
      <c r="B379" s="228" t="s">
        <v>1331</v>
      </c>
      <c r="C379" s="242" t="s">
        <v>1330</v>
      </c>
      <c r="D379" s="226" t="s">
        <v>31</v>
      </c>
      <c r="E379" s="225">
        <v>2E-3</v>
      </c>
      <c r="F379" s="225">
        <v>1</v>
      </c>
      <c r="G379" s="225">
        <v>1.3559999999999999E-2</v>
      </c>
      <c r="H379" s="225">
        <v>25990</v>
      </c>
      <c r="I379" s="225">
        <v>1</v>
      </c>
      <c r="J379" s="225">
        <v>352.42</v>
      </c>
      <c r="K379" s="225">
        <v>5.34</v>
      </c>
      <c r="L379" s="225">
        <v>1882</v>
      </c>
    </row>
    <row r="380" spans="1:12" s="241" customFormat="1" hidden="1" outlineLevel="2" x14ac:dyDescent="0.25">
      <c r="A380" s="243" t="s">
        <v>7</v>
      </c>
      <c r="B380" s="228" t="s">
        <v>453</v>
      </c>
      <c r="C380" s="242" t="s">
        <v>29</v>
      </c>
      <c r="D380" s="226" t="s">
        <v>30</v>
      </c>
      <c r="E380" s="225">
        <v>0.01</v>
      </c>
      <c r="F380" s="225">
        <v>1</v>
      </c>
      <c r="G380" s="225">
        <v>6.7799999999999999E-2</v>
      </c>
      <c r="H380" s="225">
        <v>1.82</v>
      </c>
      <c r="I380" s="225">
        <v>1</v>
      </c>
      <c r="J380" s="225">
        <v>0.12</v>
      </c>
      <c r="K380" s="225">
        <v>5.34</v>
      </c>
      <c r="L380" s="225">
        <v>1</v>
      </c>
    </row>
    <row r="381" spans="1:12" s="230" customFormat="1" outlineLevel="1" collapsed="1" x14ac:dyDescent="0.25">
      <c r="A381" s="234"/>
      <c r="B381" s="232"/>
      <c r="C381" s="233" t="s">
        <v>399</v>
      </c>
      <c r="D381" s="232" t="s">
        <v>16</v>
      </c>
      <c r="E381" s="231">
        <v>66.47</v>
      </c>
      <c r="F381" s="231">
        <v>1.1499999999999999</v>
      </c>
      <c r="G381" s="231">
        <v>450.66660000000002</v>
      </c>
      <c r="H381" s="231"/>
      <c r="I381" s="231"/>
      <c r="J381" s="231"/>
      <c r="K381" s="231"/>
      <c r="L381" s="231"/>
    </row>
    <row r="382" spans="1:12" s="230" customFormat="1" outlineLevel="1" x14ac:dyDescent="0.25">
      <c r="A382" s="234"/>
      <c r="B382" s="232"/>
      <c r="C382" s="233" t="s">
        <v>412</v>
      </c>
      <c r="D382" s="232" t="s">
        <v>16</v>
      </c>
      <c r="E382" s="231">
        <v>0.02</v>
      </c>
      <c r="F382" s="231">
        <v>1.25</v>
      </c>
      <c r="G382" s="231">
        <v>0.16950000000000001</v>
      </c>
      <c r="H382" s="231"/>
      <c r="I382" s="231"/>
      <c r="J382" s="231"/>
      <c r="K382" s="231"/>
      <c r="L382" s="231"/>
    </row>
    <row r="383" spans="1:12" s="235" customFormat="1" x14ac:dyDescent="0.25">
      <c r="A383" s="240"/>
      <c r="B383" s="239"/>
      <c r="C383" s="238" t="s">
        <v>398</v>
      </c>
      <c r="D383" s="237"/>
      <c r="E383" s="236"/>
      <c r="F383" s="236"/>
      <c r="G383" s="236"/>
      <c r="H383" s="236"/>
      <c r="I383" s="236"/>
      <c r="J383" s="236">
        <v>5386.65</v>
      </c>
      <c r="K383" s="236"/>
      <c r="L383" s="236"/>
    </row>
    <row r="384" spans="1:12" s="230" customFormat="1" outlineLevel="1" x14ac:dyDescent="0.25">
      <c r="A384" s="234"/>
      <c r="B384" s="232"/>
      <c r="C384" s="233" t="s">
        <v>397</v>
      </c>
      <c r="D384" s="232"/>
      <c r="E384" s="231"/>
      <c r="F384" s="231"/>
      <c r="G384" s="231"/>
      <c r="H384" s="231"/>
      <c r="I384" s="231"/>
      <c r="J384" s="231">
        <v>3995.19</v>
      </c>
      <c r="K384" s="231"/>
      <c r="L384" s="231">
        <v>92287</v>
      </c>
    </row>
    <row r="385" spans="1:12" s="224" customFormat="1" x14ac:dyDescent="0.25">
      <c r="A385" s="229"/>
      <c r="B385" s="228" t="s">
        <v>451</v>
      </c>
      <c r="C385" s="227" t="s">
        <v>452</v>
      </c>
      <c r="D385" s="226" t="s">
        <v>20</v>
      </c>
      <c r="E385" s="225">
        <v>100</v>
      </c>
      <c r="F385" s="225">
        <v>0.9</v>
      </c>
      <c r="G385" s="225">
        <v>90</v>
      </c>
      <c r="H385" s="225"/>
      <c r="I385" s="225"/>
      <c r="J385" s="225">
        <v>3595.64</v>
      </c>
      <c r="K385" s="225"/>
      <c r="L385" s="225">
        <v>83059</v>
      </c>
    </row>
    <row r="386" spans="1:12" s="224" customFormat="1" x14ac:dyDescent="0.25">
      <c r="A386" s="229"/>
      <c r="B386" s="228" t="s">
        <v>451</v>
      </c>
      <c r="C386" s="227" t="s">
        <v>450</v>
      </c>
      <c r="D386" s="226" t="s">
        <v>20</v>
      </c>
      <c r="E386" s="225">
        <v>49</v>
      </c>
      <c r="F386" s="225">
        <v>0.85</v>
      </c>
      <c r="G386" s="225">
        <v>41.65</v>
      </c>
      <c r="H386" s="225"/>
      <c r="I386" s="225"/>
      <c r="J386" s="225">
        <v>1663.95</v>
      </c>
      <c r="K386" s="225"/>
      <c r="L386" s="225">
        <v>38438</v>
      </c>
    </row>
    <row r="387" spans="1:12" s="195" customFormat="1" x14ac:dyDescent="0.25">
      <c r="A387" s="215"/>
      <c r="B387" s="215"/>
      <c r="C387" s="216" t="s">
        <v>390</v>
      </c>
      <c r="D387" s="215"/>
      <c r="E387" s="214"/>
      <c r="F387" s="214"/>
      <c r="G387" s="214"/>
      <c r="H387" s="214"/>
      <c r="I387" s="214"/>
      <c r="J387" s="213">
        <v>10646.24</v>
      </c>
      <c r="K387" s="213"/>
      <c r="L387" s="213"/>
    </row>
    <row r="388" spans="1:12" s="217" customFormat="1" ht="45.95" customHeight="1" x14ac:dyDescent="0.25">
      <c r="A388" s="223" t="s">
        <v>578</v>
      </c>
      <c r="B388" s="222" t="s">
        <v>1329</v>
      </c>
      <c r="C388" s="221" t="s">
        <v>1328</v>
      </c>
      <c r="D388" s="220" t="s">
        <v>15</v>
      </c>
      <c r="E388" s="219">
        <v>7.5936000000000003</v>
      </c>
      <c r="F388" s="219">
        <v>1</v>
      </c>
      <c r="G388" s="219">
        <v>7.5936000000000003</v>
      </c>
      <c r="H388" s="218">
        <v>2616</v>
      </c>
      <c r="I388" s="218">
        <v>1</v>
      </c>
      <c r="J388" s="218">
        <v>19864.86</v>
      </c>
      <c r="K388" s="218"/>
      <c r="L388" s="218"/>
    </row>
    <row r="389" spans="1:12" s="195" customFormat="1" x14ac:dyDescent="0.25">
      <c r="A389" s="215"/>
      <c r="B389" s="215"/>
      <c r="C389" s="216" t="s">
        <v>390</v>
      </c>
      <c r="D389" s="215"/>
      <c r="E389" s="214"/>
      <c r="F389" s="214"/>
      <c r="G389" s="214"/>
      <c r="H389" s="214"/>
      <c r="I389" s="214"/>
      <c r="J389" s="213">
        <v>19864.86</v>
      </c>
      <c r="K389" s="213"/>
      <c r="L389" s="213"/>
    </row>
    <row r="390" spans="1:12" s="195" customFormat="1" ht="12.75" customHeight="1" x14ac:dyDescent="0.25">
      <c r="A390" s="250"/>
      <c r="B390" s="440" t="s">
        <v>1327</v>
      </c>
      <c r="C390" s="440"/>
      <c r="D390" s="440"/>
      <c r="E390" s="440"/>
      <c r="F390" s="440"/>
      <c r="G390" s="440"/>
      <c r="H390" s="249"/>
      <c r="I390" s="249"/>
      <c r="J390" s="249"/>
      <c r="K390" s="249"/>
      <c r="L390" s="248"/>
    </row>
    <row r="391" spans="1:12" s="217" customFormat="1" ht="91.9" customHeight="1" x14ac:dyDescent="0.25">
      <c r="A391" s="223" t="s">
        <v>575</v>
      </c>
      <c r="B391" s="222" t="s">
        <v>1326</v>
      </c>
      <c r="C391" s="221" t="s">
        <v>1325</v>
      </c>
      <c r="D391" s="220" t="s">
        <v>15</v>
      </c>
      <c r="E391" s="219">
        <v>6.63</v>
      </c>
      <c r="F391" s="219">
        <v>1</v>
      </c>
      <c r="G391" s="219">
        <v>6.63</v>
      </c>
      <c r="H391" s="218"/>
      <c r="I391" s="218"/>
      <c r="J391" s="218"/>
      <c r="K391" s="218"/>
      <c r="L391" s="218"/>
    </row>
    <row r="392" spans="1:12" s="224" customFormat="1" x14ac:dyDescent="0.25">
      <c r="A392" s="229"/>
      <c r="B392" s="228" t="s">
        <v>0</v>
      </c>
      <c r="C392" s="227" t="s">
        <v>404</v>
      </c>
      <c r="D392" s="226"/>
      <c r="E392" s="225"/>
      <c r="F392" s="225"/>
      <c r="G392" s="225"/>
      <c r="H392" s="225">
        <v>358.88</v>
      </c>
      <c r="I392" s="225">
        <v>1</v>
      </c>
      <c r="J392" s="225">
        <v>2379.37</v>
      </c>
      <c r="K392" s="225">
        <v>23.1</v>
      </c>
      <c r="L392" s="225">
        <v>54964</v>
      </c>
    </row>
    <row r="393" spans="1:12" s="241" customFormat="1" hidden="1" outlineLevel="2" x14ac:dyDescent="0.25">
      <c r="A393" s="243"/>
      <c r="B393" s="228"/>
      <c r="C393" s="242" t="s">
        <v>460</v>
      </c>
      <c r="D393" s="226" t="s">
        <v>16</v>
      </c>
      <c r="E393" s="225">
        <v>46.01</v>
      </c>
      <c r="F393" s="225">
        <v>1</v>
      </c>
      <c r="G393" s="225">
        <v>305.04629999999997</v>
      </c>
      <c r="H393" s="225"/>
      <c r="I393" s="225">
        <v>1</v>
      </c>
      <c r="J393" s="225">
        <v>2379.37</v>
      </c>
      <c r="K393" s="225">
        <v>23.1</v>
      </c>
      <c r="L393" s="225">
        <v>54964</v>
      </c>
    </row>
    <row r="394" spans="1:12" s="224" customFormat="1" collapsed="1" x14ac:dyDescent="0.25">
      <c r="A394" s="229"/>
      <c r="B394" s="228" t="s">
        <v>1</v>
      </c>
      <c r="C394" s="227" t="s">
        <v>415</v>
      </c>
      <c r="D394" s="226"/>
      <c r="E394" s="225"/>
      <c r="F394" s="225"/>
      <c r="G394" s="225"/>
      <c r="H394" s="225">
        <v>55.02</v>
      </c>
      <c r="I394" s="225">
        <v>1</v>
      </c>
      <c r="J394" s="225">
        <v>364.78</v>
      </c>
      <c r="K394" s="225"/>
      <c r="L394" s="225"/>
    </row>
    <row r="395" spans="1:12" s="241" customFormat="1" ht="25.5" hidden="1" outlineLevel="2" x14ac:dyDescent="0.25">
      <c r="A395" s="243" t="s">
        <v>0</v>
      </c>
      <c r="B395" s="228" t="s">
        <v>414</v>
      </c>
      <c r="C395" s="242" t="s">
        <v>17</v>
      </c>
      <c r="D395" s="226" t="s">
        <v>18</v>
      </c>
      <c r="E395" s="225">
        <v>1.76</v>
      </c>
      <c r="F395" s="225">
        <v>1</v>
      </c>
      <c r="G395" s="225">
        <v>11.668799999999999</v>
      </c>
      <c r="H395" s="225">
        <v>31.26</v>
      </c>
      <c r="I395" s="225">
        <v>1</v>
      </c>
      <c r="J395" s="225">
        <v>364.77</v>
      </c>
      <c r="K395" s="225">
        <v>9.1300000000000008</v>
      </c>
      <c r="L395" s="225">
        <v>3330</v>
      </c>
    </row>
    <row r="396" spans="1:12" s="235" customFormat="1" hidden="1" outlineLevel="2" x14ac:dyDescent="0.25">
      <c r="A396" s="247"/>
      <c r="B396" s="245"/>
      <c r="C396" s="246" t="s">
        <v>19</v>
      </c>
      <c r="D396" s="245" t="s">
        <v>16</v>
      </c>
      <c r="E396" s="244">
        <v>1.76</v>
      </c>
      <c r="F396" s="244">
        <v>1</v>
      </c>
      <c r="G396" s="244">
        <v>11.668799999999999</v>
      </c>
      <c r="H396" s="244">
        <v>13.5</v>
      </c>
      <c r="I396" s="244">
        <v>1</v>
      </c>
      <c r="J396" s="244">
        <v>157.53</v>
      </c>
      <c r="K396" s="244"/>
      <c r="L396" s="244">
        <v>1438</v>
      </c>
    </row>
    <row r="397" spans="1:12" s="224" customFormat="1" collapsed="1" x14ac:dyDescent="0.25">
      <c r="A397" s="229"/>
      <c r="B397" s="228" t="s">
        <v>2</v>
      </c>
      <c r="C397" s="227" t="s">
        <v>413</v>
      </c>
      <c r="D397" s="226"/>
      <c r="E397" s="225"/>
      <c r="F397" s="225"/>
      <c r="G397" s="225"/>
      <c r="H397" s="225">
        <v>23.76</v>
      </c>
      <c r="I397" s="225">
        <v>1</v>
      </c>
      <c r="J397" s="225">
        <v>157.53</v>
      </c>
      <c r="K397" s="225">
        <v>23.1</v>
      </c>
      <c r="L397" s="225">
        <v>3639</v>
      </c>
    </row>
    <row r="398" spans="1:12" s="241" customFormat="1" hidden="1" outlineLevel="2" x14ac:dyDescent="0.25">
      <c r="A398" s="243"/>
      <c r="B398" s="228"/>
      <c r="C398" s="242" t="s">
        <v>19</v>
      </c>
      <c r="D398" s="226" t="s">
        <v>16</v>
      </c>
      <c r="E398" s="225">
        <v>1.76</v>
      </c>
      <c r="F398" s="225">
        <v>1</v>
      </c>
      <c r="G398" s="225">
        <v>11.668799999999999</v>
      </c>
      <c r="H398" s="225"/>
      <c r="I398" s="225">
        <v>1</v>
      </c>
      <c r="J398" s="225">
        <v>157.53</v>
      </c>
      <c r="K398" s="225">
        <v>9.1300000000000008</v>
      </c>
      <c r="L398" s="225">
        <v>1438</v>
      </c>
    </row>
    <row r="399" spans="1:12" s="230" customFormat="1" outlineLevel="1" collapsed="1" x14ac:dyDescent="0.25">
      <c r="A399" s="234"/>
      <c r="B399" s="232"/>
      <c r="C399" s="233" t="s">
        <v>399</v>
      </c>
      <c r="D399" s="232" t="s">
        <v>16</v>
      </c>
      <c r="E399" s="231">
        <v>46.01</v>
      </c>
      <c r="F399" s="231">
        <v>1</v>
      </c>
      <c r="G399" s="231">
        <v>305.04629999999997</v>
      </c>
      <c r="H399" s="231"/>
      <c r="I399" s="231"/>
      <c r="J399" s="231"/>
      <c r="K399" s="231"/>
      <c r="L399" s="231"/>
    </row>
    <row r="400" spans="1:12" s="230" customFormat="1" outlineLevel="1" x14ac:dyDescent="0.25">
      <c r="A400" s="234"/>
      <c r="B400" s="232"/>
      <c r="C400" s="233" t="s">
        <v>412</v>
      </c>
      <c r="D400" s="232" t="s">
        <v>16</v>
      </c>
      <c r="E400" s="231">
        <v>1.76</v>
      </c>
      <c r="F400" s="231">
        <v>1</v>
      </c>
      <c r="G400" s="231">
        <v>11.668799999999999</v>
      </c>
      <c r="H400" s="231"/>
      <c r="I400" s="231"/>
      <c r="J400" s="231"/>
      <c r="K400" s="231"/>
      <c r="L400" s="231"/>
    </row>
    <row r="401" spans="1:12" s="235" customFormat="1" x14ac:dyDescent="0.25">
      <c r="A401" s="240"/>
      <c r="B401" s="239"/>
      <c r="C401" s="238" t="s">
        <v>398</v>
      </c>
      <c r="D401" s="237"/>
      <c r="E401" s="236"/>
      <c r="F401" s="236"/>
      <c r="G401" s="236"/>
      <c r="H401" s="236"/>
      <c r="I401" s="236"/>
      <c r="J401" s="236">
        <v>2744.15</v>
      </c>
      <c r="K401" s="236"/>
      <c r="L401" s="236"/>
    </row>
    <row r="402" spans="1:12" s="230" customFormat="1" outlineLevel="1" x14ac:dyDescent="0.25">
      <c r="A402" s="234"/>
      <c r="B402" s="232"/>
      <c r="C402" s="233" t="s">
        <v>397</v>
      </c>
      <c r="D402" s="232"/>
      <c r="E402" s="231"/>
      <c r="F402" s="231"/>
      <c r="G402" s="231"/>
      <c r="H402" s="231"/>
      <c r="I402" s="231"/>
      <c r="J402" s="231">
        <v>2536.9</v>
      </c>
      <c r="K402" s="231"/>
      <c r="L402" s="231">
        <v>58602</v>
      </c>
    </row>
    <row r="403" spans="1:12" s="224" customFormat="1" ht="32.25" x14ac:dyDescent="0.25">
      <c r="A403" s="229"/>
      <c r="B403" s="228" t="s">
        <v>440</v>
      </c>
      <c r="C403" s="227" t="s">
        <v>441</v>
      </c>
      <c r="D403" s="226" t="s">
        <v>20</v>
      </c>
      <c r="E403" s="225">
        <v>91</v>
      </c>
      <c r="F403" s="225">
        <v>1</v>
      </c>
      <c r="G403" s="225">
        <v>91</v>
      </c>
      <c r="H403" s="225"/>
      <c r="I403" s="225"/>
      <c r="J403" s="225">
        <v>2308.5700000000002</v>
      </c>
      <c r="K403" s="225"/>
      <c r="L403" s="225">
        <v>53328</v>
      </c>
    </row>
    <row r="404" spans="1:12" s="224" customFormat="1" ht="32.25" x14ac:dyDescent="0.25">
      <c r="A404" s="229"/>
      <c r="B404" s="228" t="s">
        <v>440</v>
      </c>
      <c r="C404" s="227" t="s">
        <v>439</v>
      </c>
      <c r="D404" s="226" t="s">
        <v>20</v>
      </c>
      <c r="E404" s="225">
        <v>52</v>
      </c>
      <c r="F404" s="225">
        <v>1</v>
      </c>
      <c r="G404" s="225">
        <v>52</v>
      </c>
      <c r="H404" s="225"/>
      <c r="I404" s="225"/>
      <c r="J404" s="225">
        <v>1319.17</v>
      </c>
      <c r="K404" s="225"/>
      <c r="L404" s="225">
        <v>30473</v>
      </c>
    </row>
    <row r="405" spans="1:12" s="195" customFormat="1" x14ac:dyDescent="0.25">
      <c r="A405" s="215"/>
      <c r="B405" s="215"/>
      <c r="C405" s="216" t="s">
        <v>390</v>
      </c>
      <c r="D405" s="215"/>
      <c r="E405" s="214"/>
      <c r="F405" s="214"/>
      <c r="G405" s="214"/>
      <c r="H405" s="214"/>
      <c r="I405" s="214"/>
      <c r="J405" s="213">
        <v>6371.89</v>
      </c>
      <c r="K405" s="213"/>
      <c r="L405" s="213"/>
    </row>
    <row r="406" spans="1:12" s="217" customFormat="1" ht="91.9" customHeight="1" x14ac:dyDescent="0.25">
      <c r="A406" s="223" t="s">
        <v>574</v>
      </c>
      <c r="B406" s="222" t="s">
        <v>1324</v>
      </c>
      <c r="C406" s="221" t="s">
        <v>1323</v>
      </c>
      <c r="D406" s="220" t="s">
        <v>15</v>
      </c>
      <c r="E406" s="219">
        <v>5.73</v>
      </c>
      <c r="F406" s="219">
        <v>1</v>
      </c>
      <c r="G406" s="219">
        <v>5.73</v>
      </c>
      <c r="H406" s="218"/>
      <c r="I406" s="218"/>
      <c r="J406" s="218"/>
      <c r="K406" s="218"/>
      <c r="L406" s="218"/>
    </row>
    <row r="407" spans="1:12" s="224" customFormat="1" x14ac:dyDescent="0.25">
      <c r="A407" s="229"/>
      <c r="B407" s="228" t="s">
        <v>0</v>
      </c>
      <c r="C407" s="227" t="s">
        <v>404</v>
      </c>
      <c r="D407" s="226"/>
      <c r="E407" s="225"/>
      <c r="F407" s="225"/>
      <c r="G407" s="225"/>
      <c r="H407" s="225">
        <v>282.66000000000003</v>
      </c>
      <c r="I407" s="225">
        <v>1.1499999999999999</v>
      </c>
      <c r="J407" s="225">
        <v>1862.59</v>
      </c>
      <c r="K407" s="225">
        <v>23.1</v>
      </c>
      <c r="L407" s="225">
        <v>43026</v>
      </c>
    </row>
    <row r="408" spans="1:12" s="241" customFormat="1" hidden="1" outlineLevel="2" x14ac:dyDescent="0.25">
      <c r="A408" s="243"/>
      <c r="B408" s="228"/>
      <c r="C408" s="242" t="s">
        <v>1116</v>
      </c>
      <c r="D408" s="226" t="s">
        <v>16</v>
      </c>
      <c r="E408" s="225">
        <v>35.6</v>
      </c>
      <c r="F408" s="225">
        <v>1.1499999999999999</v>
      </c>
      <c r="G408" s="225">
        <v>234.58619999999999</v>
      </c>
      <c r="H408" s="225"/>
      <c r="I408" s="225">
        <v>1</v>
      </c>
      <c r="J408" s="225">
        <v>1862.59</v>
      </c>
      <c r="K408" s="225">
        <v>23.1</v>
      </c>
      <c r="L408" s="225">
        <v>43026</v>
      </c>
    </row>
    <row r="409" spans="1:12" s="224" customFormat="1" collapsed="1" x14ac:dyDescent="0.25">
      <c r="A409" s="229"/>
      <c r="B409" s="228" t="s">
        <v>1</v>
      </c>
      <c r="C409" s="227" t="s">
        <v>415</v>
      </c>
      <c r="D409" s="226"/>
      <c r="E409" s="225"/>
      <c r="F409" s="225"/>
      <c r="G409" s="225"/>
      <c r="H409" s="225">
        <v>43.61</v>
      </c>
      <c r="I409" s="225">
        <v>1.25</v>
      </c>
      <c r="J409" s="225">
        <v>312.39999999999998</v>
      </c>
      <c r="K409" s="225"/>
      <c r="L409" s="225"/>
    </row>
    <row r="410" spans="1:12" s="241" customFormat="1" hidden="1" outlineLevel="2" x14ac:dyDescent="0.25">
      <c r="A410" s="243" t="s">
        <v>0</v>
      </c>
      <c r="B410" s="228" t="s">
        <v>658</v>
      </c>
      <c r="C410" s="242" t="s">
        <v>657</v>
      </c>
      <c r="D410" s="226" t="s">
        <v>18</v>
      </c>
      <c r="E410" s="225">
        <v>7.82</v>
      </c>
      <c r="F410" s="225">
        <v>1</v>
      </c>
      <c r="G410" s="225">
        <v>44.808599999999998</v>
      </c>
      <c r="H410" s="225">
        <v>0.5</v>
      </c>
      <c r="I410" s="225">
        <v>1</v>
      </c>
      <c r="J410" s="225">
        <v>22.4</v>
      </c>
      <c r="K410" s="225">
        <v>9.1300000000000008</v>
      </c>
      <c r="L410" s="225">
        <v>205</v>
      </c>
    </row>
    <row r="411" spans="1:12" s="241" customFormat="1" ht="25.5" hidden="1" outlineLevel="2" x14ac:dyDescent="0.25">
      <c r="A411" s="243" t="s">
        <v>1</v>
      </c>
      <c r="B411" s="228" t="s">
        <v>414</v>
      </c>
      <c r="C411" s="242" t="s">
        <v>17</v>
      </c>
      <c r="D411" s="226" t="s">
        <v>18</v>
      </c>
      <c r="E411" s="225">
        <v>1.27</v>
      </c>
      <c r="F411" s="225">
        <v>1</v>
      </c>
      <c r="G411" s="225">
        <v>7.2770999999999999</v>
      </c>
      <c r="H411" s="225">
        <v>31.26</v>
      </c>
      <c r="I411" s="225">
        <v>1</v>
      </c>
      <c r="J411" s="225">
        <v>227.48</v>
      </c>
      <c r="K411" s="225">
        <v>9.1300000000000008</v>
      </c>
      <c r="L411" s="225">
        <v>2077</v>
      </c>
    </row>
    <row r="412" spans="1:12" s="235" customFormat="1" hidden="1" outlineLevel="2" x14ac:dyDescent="0.25">
      <c r="A412" s="247"/>
      <c r="B412" s="245"/>
      <c r="C412" s="246" t="s">
        <v>19</v>
      </c>
      <c r="D412" s="245" t="s">
        <v>16</v>
      </c>
      <c r="E412" s="244">
        <v>1.27</v>
      </c>
      <c r="F412" s="244">
        <v>1</v>
      </c>
      <c r="G412" s="244">
        <v>7.2770999999999999</v>
      </c>
      <c r="H412" s="244">
        <v>13.5</v>
      </c>
      <c r="I412" s="244">
        <v>1</v>
      </c>
      <c r="J412" s="244">
        <v>98.24</v>
      </c>
      <c r="K412" s="244"/>
      <c r="L412" s="244">
        <v>897</v>
      </c>
    </row>
    <row r="413" spans="1:12" s="224" customFormat="1" collapsed="1" x14ac:dyDescent="0.25">
      <c r="A413" s="229"/>
      <c r="B413" s="228" t="s">
        <v>2</v>
      </c>
      <c r="C413" s="227" t="s">
        <v>413</v>
      </c>
      <c r="D413" s="226"/>
      <c r="E413" s="225"/>
      <c r="F413" s="225"/>
      <c r="G413" s="225"/>
      <c r="H413" s="225">
        <v>17.149999999999999</v>
      </c>
      <c r="I413" s="225">
        <v>1.25</v>
      </c>
      <c r="J413" s="225">
        <v>122.85</v>
      </c>
      <c r="K413" s="225">
        <v>23.1</v>
      </c>
      <c r="L413" s="225">
        <v>2838</v>
      </c>
    </row>
    <row r="414" spans="1:12" s="241" customFormat="1" hidden="1" outlineLevel="2" x14ac:dyDescent="0.25">
      <c r="A414" s="243"/>
      <c r="B414" s="228"/>
      <c r="C414" s="242" t="s">
        <v>19</v>
      </c>
      <c r="D414" s="226" t="s">
        <v>16</v>
      </c>
      <c r="E414" s="225">
        <v>1.5874999999999999</v>
      </c>
      <c r="F414" s="225">
        <v>1</v>
      </c>
      <c r="G414" s="225">
        <v>9.0963750000000001</v>
      </c>
      <c r="H414" s="225"/>
      <c r="I414" s="225">
        <v>1</v>
      </c>
      <c r="J414" s="225">
        <v>122.85</v>
      </c>
      <c r="K414" s="225">
        <v>9.1300000000000008</v>
      </c>
      <c r="L414" s="225">
        <v>1121</v>
      </c>
    </row>
    <row r="415" spans="1:12" s="224" customFormat="1" collapsed="1" x14ac:dyDescent="0.25">
      <c r="A415" s="229"/>
      <c r="B415" s="228" t="s">
        <v>3</v>
      </c>
      <c r="C415" s="227" t="s">
        <v>402</v>
      </c>
      <c r="D415" s="226"/>
      <c r="E415" s="225"/>
      <c r="F415" s="225"/>
      <c r="G415" s="225"/>
      <c r="H415" s="225">
        <v>8.5399999999999991</v>
      </c>
      <c r="I415" s="225">
        <v>1</v>
      </c>
      <c r="J415" s="225">
        <v>48.93</v>
      </c>
      <c r="K415" s="225"/>
      <c r="L415" s="225"/>
    </row>
    <row r="416" spans="1:12" s="241" customFormat="1" hidden="1" outlineLevel="2" x14ac:dyDescent="0.25">
      <c r="A416" s="243" t="s">
        <v>2</v>
      </c>
      <c r="B416" s="228" t="s">
        <v>458</v>
      </c>
      <c r="C416" s="242" t="s">
        <v>22</v>
      </c>
      <c r="D416" s="226" t="s">
        <v>23</v>
      </c>
      <c r="E416" s="225">
        <v>3.5</v>
      </c>
      <c r="F416" s="225">
        <v>1</v>
      </c>
      <c r="G416" s="225">
        <v>20.055</v>
      </c>
      <c r="H416" s="225">
        <v>2.44</v>
      </c>
      <c r="I416" s="225">
        <v>1</v>
      </c>
      <c r="J416" s="225">
        <v>48.93</v>
      </c>
      <c r="K416" s="225">
        <v>5.34</v>
      </c>
      <c r="L416" s="225">
        <v>261</v>
      </c>
    </row>
    <row r="417" spans="1:12" s="230" customFormat="1" outlineLevel="1" collapsed="1" x14ac:dyDescent="0.25">
      <c r="A417" s="234"/>
      <c r="B417" s="232"/>
      <c r="C417" s="233" t="s">
        <v>399</v>
      </c>
      <c r="D417" s="232" t="s">
        <v>16</v>
      </c>
      <c r="E417" s="231">
        <v>40.94</v>
      </c>
      <c r="F417" s="231">
        <v>1.1499999999999999</v>
      </c>
      <c r="G417" s="231">
        <v>234.58619999999999</v>
      </c>
      <c r="H417" s="231"/>
      <c r="I417" s="231"/>
      <c r="J417" s="231"/>
      <c r="K417" s="231"/>
      <c r="L417" s="231"/>
    </row>
    <row r="418" spans="1:12" s="230" customFormat="1" outlineLevel="1" x14ac:dyDescent="0.25">
      <c r="A418" s="234"/>
      <c r="B418" s="232"/>
      <c r="C418" s="233" t="s">
        <v>412</v>
      </c>
      <c r="D418" s="232" t="s">
        <v>16</v>
      </c>
      <c r="E418" s="231">
        <v>1.27</v>
      </c>
      <c r="F418" s="231">
        <v>1.25</v>
      </c>
      <c r="G418" s="231">
        <v>9.0963750000000001</v>
      </c>
      <c r="H418" s="231"/>
      <c r="I418" s="231"/>
      <c r="J418" s="231"/>
      <c r="K418" s="231"/>
      <c r="L418" s="231"/>
    </row>
    <row r="419" spans="1:12" s="235" customFormat="1" x14ac:dyDescent="0.25">
      <c r="A419" s="240"/>
      <c r="B419" s="239"/>
      <c r="C419" s="238" t="s">
        <v>398</v>
      </c>
      <c r="D419" s="237"/>
      <c r="E419" s="236"/>
      <c r="F419" s="236"/>
      <c r="G419" s="236"/>
      <c r="H419" s="236"/>
      <c r="I419" s="236"/>
      <c r="J419" s="236">
        <v>2223.92</v>
      </c>
      <c r="K419" s="236"/>
      <c r="L419" s="236"/>
    </row>
    <row r="420" spans="1:12" s="230" customFormat="1" outlineLevel="1" x14ac:dyDescent="0.25">
      <c r="A420" s="234"/>
      <c r="B420" s="232"/>
      <c r="C420" s="233" t="s">
        <v>397</v>
      </c>
      <c r="D420" s="232"/>
      <c r="E420" s="231"/>
      <c r="F420" s="231"/>
      <c r="G420" s="231"/>
      <c r="H420" s="231"/>
      <c r="I420" s="231"/>
      <c r="J420" s="231">
        <v>1985.44</v>
      </c>
      <c r="K420" s="231"/>
      <c r="L420" s="231">
        <v>45863</v>
      </c>
    </row>
    <row r="421" spans="1:12" s="224" customFormat="1" x14ac:dyDescent="0.25">
      <c r="A421" s="229"/>
      <c r="B421" s="228" t="s">
        <v>584</v>
      </c>
      <c r="C421" s="227" t="s">
        <v>585</v>
      </c>
      <c r="D421" s="226" t="s">
        <v>20</v>
      </c>
      <c r="E421" s="225">
        <v>112</v>
      </c>
      <c r="F421" s="225">
        <v>0.9</v>
      </c>
      <c r="G421" s="225">
        <v>100.8</v>
      </c>
      <c r="H421" s="225"/>
      <c r="I421" s="225"/>
      <c r="J421" s="225">
        <v>2001.32</v>
      </c>
      <c r="K421" s="225"/>
      <c r="L421" s="225">
        <v>46230</v>
      </c>
    </row>
    <row r="422" spans="1:12" s="224" customFormat="1" x14ac:dyDescent="0.25">
      <c r="A422" s="229"/>
      <c r="B422" s="228" t="s">
        <v>584</v>
      </c>
      <c r="C422" s="227" t="s">
        <v>583</v>
      </c>
      <c r="D422" s="226" t="s">
        <v>20</v>
      </c>
      <c r="E422" s="225">
        <v>65</v>
      </c>
      <c r="F422" s="225">
        <v>0.85</v>
      </c>
      <c r="G422" s="225">
        <v>55.25</v>
      </c>
      <c r="H422" s="225"/>
      <c r="I422" s="225"/>
      <c r="J422" s="225">
        <v>1096.95</v>
      </c>
      <c r="K422" s="225"/>
      <c r="L422" s="225">
        <v>25339</v>
      </c>
    </row>
    <row r="423" spans="1:12" s="195" customFormat="1" x14ac:dyDescent="0.25">
      <c r="A423" s="215"/>
      <c r="B423" s="215"/>
      <c r="C423" s="216" t="s">
        <v>390</v>
      </c>
      <c r="D423" s="215"/>
      <c r="E423" s="214"/>
      <c r="F423" s="214"/>
      <c r="G423" s="214"/>
      <c r="H423" s="214"/>
      <c r="I423" s="214"/>
      <c r="J423" s="213">
        <v>5322.19</v>
      </c>
      <c r="K423" s="213"/>
      <c r="L423" s="213"/>
    </row>
    <row r="424" spans="1:12" s="217" customFormat="1" ht="45.95" customHeight="1" x14ac:dyDescent="0.25">
      <c r="A424" s="223" t="s">
        <v>571</v>
      </c>
      <c r="B424" s="222" t="s">
        <v>1320</v>
      </c>
      <c r="C424" s="221" t="s">
        <v>1319</v>
      </c>
      <c r="D424" s="220" t="s">
        <v>23</v>
      </c>
      <c r="E424" s="219">
        <v>11.6892</v>
      </c>
      <c r="F424" s="219">
        <v>1</v>
      </c>
      <c r="G424" s="219">
        <v>11.6892</v>
      </c>
      <c r="H424" s="218">
        <v>548.29999999999995</v>
      </c>
      <c r="I424" s="218">
        <v>1</v>
      </c>
      <c r="J424" s="218">
        <v>6409.19</v>
      </c>
      <c r="K424" s="218"/>
      <c r="L424" s="218"/>
    </row>
    <row r="425" spans="1:12" s="195" customFormat="1" x14ac:dyDescent="0.25">
      <c r="A425" s="215"/>
      <c r="B425" s="215"/>
      <c r="C425" s="216" t="s">
        <v>390</v>
      </c>
      <c r="D425" s="215"/>
      <c r="E425" s="214"/>
      <c r="F425" s="214"/>
      <c r="G425" s="214"/>
      <c r="H425" s="214"/>
      <c r="I425" s="214"/>
      <c r="J425" s="213">
        <v>6409.19</v>
      </c>
      <c r="K425" s="213"/>
      <c r="L425" s="213"/>
    </row>
    <row r="426" spans="1:12" s="217" customFormat="1" ht="91.9" customHeight="1" x14ac:dyDescent="0.25">
      <c r="A426" s="223" t="s">
        <v>570</v>
      </c>
      <c r="B426" s="222" t="s">
        <v>1322</v>
      </c>
      <c r="C426" s="221" t="s">
        <v>1321</v>
      </c>
      <c r="D426" s="220" t="s">
        <v>15</v>
      </c>
      <c r="E426" s="219">
        <v>5.73</v>
      </c>
      <c r="F426" s="219">
        <v>1</v>
      </c>
      <c r="G426" s="219">
        <v>5.73</v>
      </c>
      <c r="H426" s="218"/>
      <c r="I426" s="218"/>
      <c r="J426" s="218"/>
      <c r="K426" s="218"/>
      <c r="L426" s="218"/>
    </row>
    <row r="427" spans="1:12" s="224" customFormat="1" x14ac:dyDescent="0.25">
      <c r="A427" s="229"/>
      <c r="B427" s="228" t="s">
        <v>0</v>
      </c>
      <c r="C427" s="227" t="s">
        <v>404</v>
      </c>
      <c r="D427" s="226"/>
      <c r="E427" s="225"/>
      <c r="F427" s="225"/>
      <c r="G427" s="225"/>
      <c r="H427" s="225">
        <v>3.49</v>
      </c>
      <c r="I427" s="225">
        <v>2.2999999999999998</v>
      </c>
      <c r="J427" s="225">
        <v>46.01</v>
      </c>
      <c r="K427" s="225">
        <v>23.1</v>
      </c>
      <c r="L427" s="225">
        <v>1062</v>
      </c>
    </row>
    <row r="428" spans="1:12" s="241" customFormat="1" hidden="1" outlineLevel="2" x14ac:dyDescent="0.25">
      <c r="A428" s="243"/>
      <c r="B428" s="228"/>
      <c r="C428" s="242" t="s">
        <v>1116</v>
      </c>
      <c r="D428" s="226" t="s">
        <v>16</v>
      </c>
      <c r="E428" s="225">
        <v>0.44</v>
      </c>
      <c r="F428" s="225">
        <v>1.1499999999999999</v>
      </c>
      <c r="G428" s="225">
        <v>2.8993799999999998</v>
      </c>
      <c r="H428" s="225"/>
      <c r="I428" s="225">
        <v>2</v>
      </c>
      <c r="J428" s="225">
        <v>46.01</v>
      </c>
      <c r="K428" s="225">
        <v>23.1</v>
      </c>
      <c r="L428" s="225">
        <v>1062</v>
      </c>
    </row>
    <row r="429" spans="1:12" s="224" customFormat="1" collapsed="1" x14ac:dyDescent="0.25">
      <c r="A429" s="229"/>
      <c r="B429" s="228" t="s">
        <v>1</v>
      </c>
      <c r="C429" s="227" t="s">
        <v>415</v>
      </c>
      <c r="D429" s="226"/>
      <c r="E429" s="225"/>
      <c r="F429" s="225"/>
      <c r="G429" s="225"/>
      <c r="H429" s="225">
        <v>7.56</v>
      </c>
      <c r="I429" s="225">
        <v>2.5</v>
      </c>
      <c r="J429" s="225">
        <v>108.3</v>
      </c>
      <c r="K429" s="225"/>
      <c r="L429" s="225"/>
    </row>
    <row r="430" spans="1:12" s="241" customFormat="1" hidden="1" outlineLevel="2" x14ac:dyDescent="0.25">
      <c r="A430" s="243" t="s">
        <v>0</v>
      </c>
      <c r="B430" s="228" t="s">
        <v>658</v>
      </c>
      <c r="C430" s="242" t="s">
        <v>657</v>
      </c>
      <c r="D430" s="226" t="s">
        <v>18</v>
      </c>
      <c r="E430" s="225">
        <v>2</v>
      </c>
      <c r="F430" s="225">
        <v>1</v>
      </c>
      <c r="G430" s="225">
        <v>11.46</v>
      </c>
      <c r="H430" s="225">
        <v>0.5</v>
      </c>
      <c r="I430" s="225">
        <v>2</v>
      </c>
      <c r="J430" s="225">
        <v>11.46</v>
      </c>
      <c r="K430" s="225">
        <v>9.1300000000000008</v>
      </c>
      <c r="L430" s="225">
        <v>105</v>
      </c>
    </row>
    <row r="431" spans="1:12" s="241" customFormat="1" ht="25.5" hidden="1" outlineLevel="2" x14ac:dyDescent="0.25">
      <c r="A431" s="243" t="s">
        <v>1</v>
      </c>
      <c r="B431" s="228" t="s">
        <v>414</v>
      </c>
      <c r="C431" s="242" t="s">
        <v>17</v>
      </c>
      <c r="D431" s="226" t="s">
        <v>18</v>
      </c>
      <c r="E431" s="225">
        <v>0.21</v>
      </c>
      <c r="F431" s="225">
        <v>1</v>
      </c>
      <c r="G431" s="225">
        <v>1.2033</v>
      </c>
      <c r="H431" s="225">
        <v>31.26</v>
      </c>
      <c r="I431" s="225">
        <v>2</v>
      </c>
      <c r="J431" s="225">
        <v>75.23</v>
      </c>
      <c r="K431" s="225">
        <v>9.1300000000000008</v>
      </c>
      <c r="L431" s="225">
        <v>687</v>
      </c>
    </row>
    <row r="432" spans="1:12" s="235" customFormat="1" hidden="1" outlineLevel="2" x14ac:dyDescent="0.25">
      <c r="A432" s="247"/>
      <c r="B432" s="245"/>
      <c r="C432" s="246" t="s">
        <v>19</v>
      </c>
      <c r="D432" s="245" t="s">
        <v>16</v>
      </c>
      <c r="E432" s="244">
        <v>0.21</v>
      </c>
      <c r="F432" s="244">
        <v>1</v>
      </c>
      <c r="G432" s="244">
        <v>1.2033</v>
      </c>
      <c r="H432" s="244">
        <v>27</v>
      </c>
      <c r="I432" s="244">
        <v>2</v>
      </c>
      <c r="J432" s="244">
        <v>32.49</v>
      </c>
      <c r="K432" s="244"/>
      <c r="L432" s="244">
        <v>297</v>
      </c>
    </row>
    <row r="433" spans="1:12" s="224" customFormat="1" collapsed="1" x14ac:dyDescent="0.25">
      <c r="A433" s="229"/>
      <c r="B433" s="228" t="s">
        <v>2</v>
      </c>
      <c r="C433" s="227" t="s">
        <v>413</v>
      </c>
      <c r="D433" s="226"/>
      <c r="E433" s="225"/>
      <c r="F433" s="225"/>
      <c r="G433" s="225"/>
      <c r="H433" s="225">
        <v>2.84</v>
      </c>
      <c r="I433" s="225">
        <v>2.5</v>
      </c>
      <c r="J433" s="225">
        <v>40.68</v>
      </c>
      <c r="K433" s="225">
        <v>23.1</v>
      </c>
      <c r="L433" s="225">
        <v>940</v>
      </c>
    </row>
    <row r="434" spans="1:12" s="241" customFormat="1" hidden="1" outlineLevel="2" x14ac:dyDescent="0.25">
      <c r="A434" s="243"/>
      <c r="B434" s="228"/>
      <c r="C434" s="242" t="s">
        <v>19</v>
      </c>
      <c r="D434" s="226" t="s">
        <v>16</v>
      </c>
      <c r="E434" s="225">
        <v>0.26250000000000001</v>
      </c>
      <c r="F434" s="225">
        <v>1</v>
      </c>
      <c r="G434" s="225">
        <v>1.5041249999999999</v>
      </c>
      <c r="H434" s="225"/>
      <c r="I434" s="225">
        <v>2</v>
      </c>
      <c r="J434" s="225">
        <v>40.68</v>
      </c>
      <c r="K434" s="225">
        <v>9.1300000000000008</v>
      </c>
      <c r="L434" s="225">
        <v>371</v>
      </c>
    </row>
    <row r="435" spans="1:12" s="230" customFormat="1" outlineLevel="1" collapsed="1" x14ac:dyDescent="0.25">
      <c r="A435" s="234"/>
      <c r="B435" s="232"/>
      <c r="C435" s="233" t="s">
        <v>399</v>
      </c>
      <c r="D435" s="232" t="s">
        <v>16</v>
      </c>
      <c r="E435" s="231">
        <v>0.51</v>
      </c>
      <c r="F435" s="231">
        <v>1.1499999999999999</v>
      </c>
      <c r="G435" s="231">
        <v>2.8993799999999998</v>
      </c>
      <c r="H435" s="231"/>
      <c r="I435" s="231"/>
      <c r="J435" s="231"/>
      <c r="K435" s="231"/>
      <c r="L435" s="231"/>
    </row>
    <row r="436" spans="1:12" s="230" customFormat="1" outlineLevel="1" x14ac:dyDescent="0.25">
      <c r="A436" s="234"/>
      <c r="B436" s="232"/>
      <c r="C436" s="233" t="s">
        <v>412</v>
      </c>
      <c r="D436" s="232" t="s">
        <v>16</v>
      </c>
      <c r="E436" s="231">
        <v>0.21</v>
      </c>
      <c r="F436" s="231">
        <v>1.25</v>
      </c>
      <c r="G436" s="231">
        <v>1.5041249999999999</v>
      </c>
      <c r="H436" s="231"/>
      <c r="I436" s="231"/>
      <c r="J436" s="231"/>
      <c r="K436" s="231"/>
      <c r="L436" s="231"/>
    </row>
    <row r="437" spans="1:12" s="235" customFormat="1" x14ac:dyDescent="0.25">
      <c r="A437" s="240"/>
      <c r="B437" s="239"/>
      <c r="C437" s="238" t="s">
        <v>398</v>
      </c>
      <c r="D437" s="237"/>
      <c r="E437" s="236"/>
      <c r="F437" s="236"/>
      <c r="G437" s="236"/>
      <c r="H437" s="236"/>
      <c r="I437" s="236"/>
      <c r="J437" s="236">
        <v>154.31</v>
      </c>
      <c r="K437" s="236"/>
      <c r="L437" s="236"/>
    </row>
    <row r="438" spans="1:12" s="230" customFormat="1" outlineLevel="1" x14ac:dyDescent="0.25">
      <c r="A438" s="234"/>
      <c r="B438" s="232"/>
      <c r="C438" s="233" t="s">
        <v>397</v>
      </c>
      <c r="D438" s="232"/>
      <c r="E438" s="231"/>
      <c r="F438" s="231"/>
      <c r="G438" s="231"/>
      <c r="H438" s="231"/>
      <c r="I438" s="231"/>
      <c r="J438" s="231">
        <v>86.69</v>
      </c>
      <c r="K438" s="231"/>
      <c r="L438" s="231">
        <v>2002</v>
      </c>
    </row>
    <row r="439" spans="1:12" s="224" customFormat="1" x14ac:dyDescent="0.25">
      <c r="A439" s="229"/>
      <c r="B439" s="228" t="s">
        <v>584</v>
      </c>
      <c r="C439" s="227" t="s">
        <v>585</v>
      </c>
      <c r="D439" s="226" t="s">
        <v>20</v>
      </c>
      <c r="E439" s="225">
        <v>112</v>
      </c>
      <c r="F439" s="225">
        <v>0.9</v>
      </c>
      <c r="G439" s="225">
        <v>100.8</v>
      </c>
      <c r="H439" s="225"/>
      <c r="I439" s="225"/>
      <c r="J439" s="225">
        <v>87.38</v>
      </c>
      <c r="K439" s="225"/>
      <c r="L439" s="225">
        <v>2018</v>
      </c>
    </row>
    <row r="440" spans="1:12" s="224" customFormat="1" x14ac:dyDescent="0.25">
      <c r="A440" s="229"/>
      <c r="B440" s="228" t="s">
        <v>584</v>
      </c>
      <c r="C440" s="227" t="s">
        <v>583</v>
      </c>
      <c r="D440" s="226" t="s">
        <v>20</v>
      </c>
      <c r="E440" s="225">
        <v>65</v>
      </c>
      <c r="F440" s="225">
        <v>0.85</v>
      </c>
      <c r="G440" s="225">
        <v>55.25</v>
      </c>
      <c r="H440" s="225"/>
      <c r="I440" s="225"/>
      <c r="J440" s="225">
        <v>47.9</v>
      </c>
      <c r="K440" s="225"/>
      <c r="L440" s="225">
        <v>1106</v>
      </c>
    </row>
    <row r="441" spans="1:12" s="195" customFormat="1" x14ac:dyDescent="0.25">
      <c r="A441" s="215"/>
      <c r="B441" s="215"/>
      <c r="C441" s="216" t="s">
        <v>390</v>
      </c>
      <c r="D441" s="215"/>
      <c r="E441" s="214"/>
      <c r="F441" s="214"/>
      <c r="G441" s="214"/>
      <c r="H441" s="214"/>
      <c r="I441" s="214"/>
      <c r="J441" s="213">
        <v>289.58999999999997</v>
      </c>
      <c r="K441" s="213"/>
      <c r="L441" s="213"/>
    </row>
    <row r="442" spans="1:12" s="217" customFormat="1" ht="45.95" customHeight="1" x14ac:dyDescent="0.25">
      <c r="A442" s="223" t="s">
        <v>569</v>
      </c>
      <c r="B442" s="222" t="s">
        <v>1320</v>
      </c>
      <c r="C442" s="221" t="s">
        <v>1319</v>
      </c>
      <c r="D442" s="220" t="s">
        <v>23</v>
      </c>
      <c r="E442" s="219">
        <v>5.8445999999999998</v>
      </c>
      <c r="F442" s="219">
        <v>1</v>
      </c>
      <c r="G442" s="219">
        <v>5.8445999999999998</v>
      </c>
      <c r="H442" s="218">
        <v>548.29999999999995</v>
      </c>
      <c r="I442" s="218">
        <v>1</v>
      </c>
      <c r="J442" s="218">
        <v>3204.59</v>
      </c>
      <c r="K442" s="218"/>
      <c r="L442" s="218"/>
    </row>
    <row r="443" spans="1:12" s="195" customFormat="1" x14ac:dyDescent="0.25">
      <c r="A443" s="215"/>
      <c r="B443" s="215"/>
      <c r="C443" s="216" t="s">
        <v>390</v>
      </c>
      <c r="D443" s="215"/>
      <c r="E443" s="214"/>
      <c r="F443" s="214"/>
      <c r="G443" s="214"/>
      <c r="H443" s="214"/>
      <c r="I443" s="214"/>
      <c r="J443" s="213">
        <v>3204.59</v>
      </c>
      <c r="K443" s="213"/>
      <c r="L443" s="213"/>
    </row>
    <row r="444" spans="1:12" s="217" customFormat="1" ht="91.9" customHeight="1" x14ac:dyDescent="0.25">
      <c r="A444" s="223" t="s">
        <v>566</v>
      </c>
      <c r="B444" s="222" t="s">
        <v>1272</v>
      </c>
      <c r="C444" s="221" t="s">
        <v>1271</v>
      </c>
      <c r="D444" s="220" t="s">
        <v>15</v>
      </c>
      <c r="E444" s="219">
        <v>0.98</v>
      </c>
      <c r="F444" s="219">
        <v>1</v>
      </c>
      <c r="G444" s="219">
        <v>0.98</v>
      </c>
      <c r="H444" s="218"/>
      <c r="I444" s="218"/>
      <c r="J444" s="218"/>
      <c r="K444" s="218"/>
      <c r="L444" s="218"/>
    </row>
    <row r="445" spans="1:12" s="224" customFormat="1" x14ac:dyDescent="0.25">
      <c r="A445" s="229"/>
      <c r="B445" s="228" t="s">
        <v>0</v>
      </c>
      <c r="C445" s="227" t="s">
        <v>404</v>
      </c>
      <c r="D445" s="226"/>
      <c r="E445" s="225"/>
      <c r="F445" s="225"/>
      <c r="G445" s="225"/>
      <c r="H445" s="225">
        <v>2713.07</v>
      </c>
      <c r="I445" s="225">
        <v>1.1499999999999999</v>
      </c>
      <c r="J445" s="225">
        <v>3057.63</v>
      </c>
      <c r="K445" s="225">
        <v>23.1</v>
      </c>
      <c r="L445" s="225">
        <v>70631</v>
      </c>
    </row>
    <row r="446" spans="1:12" s="241" customFormat="1" hidden="1" outlineLevel="2" x14ac:dyDescent="0.25">
      <c r="A446" s="243"/>
      <c r="B446" s="228"/>
      <c r="C446" s="242" t="s">
        <v>429</v>
      </c>
      <c r="D446" s="226" t="s">
        <v>16</v>
      </c>
      <c r="E446" s="225">
        <v>310.42</v>
      </c>
      <c r="F446" s="225">
        <v>1.1499999999999999</v>
      </c>
      <c r="G446" s="225">
        <v>349.84334000000001</v>
      </c>
      <c r="H446" s="225"/>
      <c r="I446" s="225">
        <v>1</v>
      </c>
      <c r="J446" s="225">
        <v>3057.63</v>
      </c>
      <c r="K446" s="225">
        <v>23.1</v>
      </c>
      <c r="L446" s="225">
        <v>70631</v>
      </c>
    </row>
    <row r="447" spans="1:12" s="224" customFormat="1" collapsed="1" x14ac:dyDescent="0.25">
      <c r="A447" s="229"/>
      <c r="B447" s="228" t="s">
        <v>1</v>
      </c>
      <c r="C447" s="227" t="s">
        <v>415</v>
      </c>
      <c r="D447" s="226"/>
      <c r="E447" s="225"/>
      <c r="F447" s="225"/>
      <c r="G447" s="225"/>
      <c r="H447" s="225">
        <v>24.42</v>
      </c>
      <c r="I447" s="225">
        <v>1.25</v>
      </c>
      <c r="J447" s="225">
        <v>29.91</v>
      </c>
      <c r="K447" s="225"/>
      <c r="L447" s="225"/>
    </row>
    <row r="448" spans="1:12" s="241" customFormat="1" hidden="1" outlineLevel="2" x14ac:dyDescent="0.25">
      <c r="A448" s="243" t="s">
        <v>0</v>
      </c>
      <c r="B448" s="228" t="s">
        <v>691</v>
      </c>
      <c r="C448" s="242" t="s">
        <v>690</v>
      </c>
      <c r="D448" s="226" t="s">
        <v>18</v>
      </c>
      <c r="E448" s="225">
        <v>0.02</v>
      </c>
      <c r="F448" s="225">
        <v>1</v>
      </c>
      <c r="G448" s="225">
        <v>1.9599999999999999E-2</v>
      </c>
      <c r="H448" s="225">
        <v>83.43</v>
      </c>
      <c r="I448" s="225">
        <v>1</v>
      </c>
      <c r="J448" s="225">
        <v>1.64</v>
      </c>
      <c r="K448" s="225">
        <v>9.1300000000000008</v>
      </c>
      <c r="L448" s="225">
        <v>15</v>
      </c>
    </row>
    <row r="449" spans="1:12" s="235" customFormat="1" hidden="1" outlineLevel="2" x14ac:dyDescent="0.25">
      <c r="A449" s="247"/>
      <c r="B449" s="245"/>
      <c r="C449" s="246" t="s">
        <v>19</v>
      </c>
      <c r="D449" s="245" t="s">
        <v>16</v>
      </c>
      <c r="E449" s="244">
        <v>0.02</v>
      </c>
      <c r="F449" s="244">
        <v>1</v>
      </c>
      <c r="G449" s="244">
        <v>1.9599999999999999E-2</v>
      </c>
      <c r="H449" s="244">
        <v>13.5</v>
      </c>
      <c r="I449" s="244">
        <v>1</v>
      </c>
      <c r="J449" s="244">
        <v>0.26</v>
      </c>
      <c r="K449" s="244"/>
      <c r="L449" s="244">
        <v>2</v>
      </c>
    </row>
    <row r="450" spans="1:12" s="241" customFormat="1" ht="25.5" hidden="1" outlineLevel="2" x14ac:dyDescent="0.25">
      <c r="A450" s="243" t="s">
        <v>1</v>
      </c>
      <c r="B450" s="228" t="s">
        <v>476</v>
      </c>
      <c r="C450" s="242" t="s">
        <v>34</v>
      </c>
      <c r="D450" s="226" t="s">
        <v>18</v>
      </c>
      <c r="E450" s="225">
        <v>0.01</v>
      </c>
      <c r="F450" s="225">
        <v>1</v>
      </c>
      <c r="G450" s="225">
        <v>9.7999999999999997E-3</v>
      </c>
      <c r="H450" s="225">
        <v>115.4</v>
      </c>
      <c r="I450" s="225">
        <v>1</v>
      </c>
      <c r="J450" s="225">
        <v>1.1299999999999999</v>
      </c>
      <c r="K450" s="225">
        <v>9.1300000000000008</v>
      </c>
      <c r="L450" s="225">
        <v>10</v>
      </c>
    </row>
    <row r="451" spans="1:12" s="235" customFormat="1" hidden="1" outlineLevel="2" x14ac:dyDescent="0.25">
      <c r="A451" s="247"/>
      <c r="B451" s="245"/>
      <c r="C451" s="246" t="s">
        <v>19</v>
      </c>
      <c r="D451" s="245" t="s">
        <v>16</v>
      </c>
      <c r="E451" s="244">
        <v>0.01</v>
      </c>
      <c r="F451" s="244">
        <v>1</v>
      </c>
      <c r="G451" s="244">
        <v>9.7999999999999997E-3</v>
      </c>
      <c r="H451" s="244">
        <v>13.5</v>
      </c>
      <c r="I451" s="244">
        <v>1</v>
      </c>
      <c r="J451" s="244">
        <v>0.13</v>
      </c>
      <c r="K451" s="244"/>
      <c r="L451" s="244">
        <v>1</v>
      </c>
    </row>
    <row r="452" spans="1:12" s="241" customFormat="1" hidden="1" outlineLevel="2" x14ac:dyDescent="0.25">
      <c r="A452" s="243" t="s">
        <v>2</v>
      </c>
      <c r="B452" s="228" t="s">
        <v>428</v>
      </c>
      <c r="C452" s="242" t="s">
        <v>24</v>
      </c>
      <c r="D452" s="226" t="s">
        <v>18</v>
      </c>
      <c r="E452" s="225">
        <v>0.01</v>
      </c>
      <c r="F452" s="225">
        <v>1</v>
      </c>
      <c r="G452" s="225">
        <v>9.7999999999999997E-3</v>
      </c>
      <c r="H452" s="225">
        <v>65.709999999999994</v>
      </c>
      <c r="I452" s="225">
        <v>1</v>
      </c>
      <c r="J452" s="225">
        <v>0.64</v>
      </c>
      <c r="K452" s="225">
        <v>9.1300000000000008</v>
      </c>
      <c r="L452" s="225">
        <v>6</v>
      </c>
    </row>
    <row r="453" spans="1:12" s="235" customFormat="1" hidden="1" outlineLevel="2" x14ac:dyDescent="0.25">
      <c r="A453" s="247"/>
      <c r="B453" s="245"/>
      <c r="C453" s="246" t="s">
        <v>19</v>
      </c>
      <c r="D453" s="245" t="s">
        <v>16</v>
      </c>
      <c r="E453" s="244">
        <v>0.01</v>
      </c>
      <c r="F453" s="244">
        <v>1</v>
      </c>
      <c r="G453" s="244">
        <v>9.7999999999999997E-3</v>
      </c>
      <c r="H453" s="244">
        <v>11.6</v>
      </c>
      <c r="I453" s="244">
        <v>1</v>
      </c>
      <c r="J453" s="244">
        <v>0.11</v>
      </c>
      <c r="K453" s="244"/>
      <c r="L453" s="244">
        <v>1</v>
      </c>
    </row>
    <row r="454" spans="1:12" s="241" customFormat="1" ht="25.5" hidden="1" outlineLevel="2" x14ac:dyDescent="0.25">
      <c r="A454" s="243" t="s">
        <v>3</v>
      </c>
      <c r="B454" s="228" t="s">
        <v>555</v>
      </c>
      <c r="C454" s="242" t="s">
        <v>554</v>
      </c>
      <c r="D454" s="226" t="s">
        <v>18</v>
      </c>
      <c r="E454" s="225">
        <v>1.69</v>
      </c>
      <c r="F454" s="225">
        <v>1</v>
      </c>
      <c r="G454" s="225">
        <v>1.6561999999999999</v>
      </c>
      <c r="H454" s="225">
        <v>12.39</v>
      </c>
      <c r="I454" s="225">
        <v>1</v>
      </c>
      <c r="J454" s="225">
        <v>20.52</v>
      </c>
      <c r="K454" s="225">
        <v>9.1300000000000008</v>
      </c>
      <c r="L454" s="225">
        <v>187</v>
      </c>
    </row>
    <row r="455" spans="1:12" s="235" customFormat="1" hidden="1" outlineLevel="2" x14ac:dyDescent="0.25">
      <c r="A455" s="247"/>
      <c r="B455" s="245"/>
      <c r="C455" s="246" t="s">
        <v>19</v>
      </c>
      <c r="D455" s="245" t="s">
        <v>16</v>
      </c>
      <c r="E455" s="244">
        <v>1.69</v>
      </c>
      <c r="F455" s="244">
        <v>1</v>
      </c>
      <c r="G455" s="244">
        <v>1.6561999999999999</v>
      </c>
      <c r="H455" s="244">
        <v>10.06</v>
      </c>
      <c r="I455" s="244">
        <v>1</v>
      </c>
      <c r="J455" s="244">
        <v>16.66</v>
      </c>
      <c r="K455" s="244"/>
      <c r="L455" s="244">
        <v>152</v>
      </c>
    </row>
    <row r="456" spans="1:12" s="224" customFormat="1" collapsed="1" x14ac:dyDescent="0.25">
      <c r="A456" s="229"/>
      <c r="B456" s="228" t="s">
        <v>2</v>
      </c>
      <c r="C456" s="227" t="s">
        <v>413</v>
      </c>
      <c r="D456" s="226"/>
      <c r="E456" s="225"/>
      <c r="F456" s="225"/>
      <c r="G456" s="225"/>
      <c r="H456" s="225">
        <v>17.53</v>
      </c>
      <c r="I456" s="225">
        <v>1.25</v>
      </c>
      <c r="J456" s="225">
        <v>21.47</v>
      </c>
      <c r="K456" s="225">
        <v>23.1</v>
      </c>
      <c r="L456" s="225">
        <v>496</v>
      </c>
    </row>
    <row r="457" spans="1:12" s="241" customFormat="1" hidden="1" outlineLevel="2" x14ac:dyDescent="0.25">
      <c r="A457" s="243"/>
      <c r="B457" s="228"/>
      <c r="C457" s="242" t="s">
        <v>19</v>
      </c>
      <c r="D457" s="226" t="s">
        <v>16</v>
      </c>
      <c r="E457" s="225">
        <v>2.1625000000000001</v>
      </c>
      <c r="F457" s="225">
        <v>1</v>
      </c>
      <c r="G457" s="225">
        <v>2.1192500000000001</v>
      </c>
      <c r="H457" s="225"/>
      <c r="I457" s="225">
        <v>1</v>
      </c>
      <c r="J457" s="225">
        <v>21.47</v>
      </c>
      <c r="K457" s="225">
        <v>9.1300000000000008</v>
      </c>
      <c r="L457" s="225">
        <v>196</v>
      </c>
    </row>
    <row r="458" spans="1:12" s="224" customFormat="1" collapsed="1" x14ac:dyDescent="0.25">
      <c r="A458" s="229"/>
      <c r="B458" s="228" t="s">
        <v>3</v>
      </c>
      <c r="C458" s="227" t="s">
        <v>402</v>
      </c>
      <c r="D458" s="226"/>
      <c r="E458" s="225"/>
      <c r="F458" s="225"/>
      <c r="G458" s="225"/>
      <c r="H458" s="225">
        <v>85.74</v>
      </c>
      <c r="I458" s="225">
        <v>1</v>
      </c>
      <c r="J458" s="225">
        <v>84.03</v>
      </c>
      <c r="K458" s="225"/>
      <c r="L458" s="225"/>
    </row>
    <row r="459" spans="1:12" s="241" customFormat="1" hidden="1" outlineLevel="2" x14ac:dyDescent="0.25">
      <c r="A459" s="243" t="s">
        <v>4</v>
      </c>
      <c r="B459" s="228" t="s">
        <v>458</v>
      </c>
      <c r="C459" s="242" t="s">
        <v>22</v>
      </c>
      <c r="D459" s="226" t="s">
        <v>23</v>
      </c>
      <c r="E459" s="225">
        <v>0.44</v>
      </c>
      <c r="F459" s="225">
        <v>1</v>
      </c>
      <c r="G459" s="225">
        <v>0.43120000000000003</v>
      </c>
      <c r="H459" s="225">
        <v>2.44</v>
      </c>
      <c r="I459" s="225">
        <v>1</v>
      </c>
      <c r="J459" s="225">
        <v>1.05</v>
      </c>
      <c r="K459" s="225">
        <v>5.34</v>
      </c>
      <c r="L459" s="225">
        <v>6</v>
      </c>
    </row>
    <row r="460" spans="1:12" s="241" customFormat="1" ht="38.25" hidden="1" outlineLevel="2" x14ac:dyDescent="0.25">
      <c r="A460" s="243" t="s">
        <v>6</v>
      </c>
      <c r="B460" s="228" t="s">
        <v>689</v>
      </c>
      <c r="C460" s="242" t="s">
        <v>688</v>
      </c>
      <c r="D460" s="226" t="s">
        <v>31</v>
      </c>
      <c r="E460" s="225">
        <v>1.2999999999999999E-2</v>
      </c>
      <c r="F460" s="225">
        <v>1</v>
      </c>
      <c r="G460" s="225">
        <v>1.274E-2</v>
      </c>
      <c r="H460" s="225">
        <v>6513</v>
      </c>
      <c r="I460" s="225">
        <v>1</v>
      </c>
      <c r="J460" s="225">
        <v>82.98</v>
      </c>
      <c r="K460" s="225">
        <v>5.34</v>
      </c>
      <c r="L460" s="225">
        <v>443</v>
      </c>
    </row>
    <row r="461" spans="1:12" s="230" customFormat="1" outlineLevel="1" collapsed="1" x14ac:dyDescent="0.25">
      <c r="A461" s="234"/>
      <c r="B461" s="232"/>
      <c r="C461" s="233" t="s">
        <v>399</v>
      </c>
      <c r="D461" s="232" t="s">
        <v>16</v>
      </c>
      <c r="E461" s="231">
        <v>356.98</v>
      </c>
      <c r="F461" s="231">
        <v>1.1499999999999999</v>
      </c>
      <c r="G461" s="231">
        <v>349.84334000000001</v>
      </c>
      <c r="H461" s="231"/>
      <c r="I461" s="231"/>
      <c r="J461" s="231"/>
      <c r="K461" s="231"/>
      <c r="L461" s="231"/>
    </row>
    <row r="462" spans="1:12" s="230" customFormat="1" outlineLevel="1" x14ac:dyDescent="0.25">
      <c r="A462" s="234"/>
      <c r="B462" s="232"/>
      <c r="C462" s="233" t="s">
        <v>412</v>
      </c>
      <c r="D462" s="232" t="s">
        <v>16</v>
      </c>
      <c r="E462" s="231">
        <v>1.73</v>
      </c>
      <c r="F462" s="231">
        <v>1.25</v>
      </c>
      <c r="G462" s="231">
        <v>2.1192500000000001</v>
      </c>
      <c r="H462" s="231"/>
      <c r="I462" s="231"/>
      <c r="J462" s="231"/>
      <c r="K462" s="231"/>
      <c r="L462" s="231"/>
    </row>
    <row r="463" spans="1:12" s="235" customFormat="1" x14ac:dyDescent="0.25">
      <c r="A463" s="240"/>
      <c r="B463" s="239"/>
      <c r="C463" s="238" t="s">
        <v>398</v>
      </c>
      <c r="D463" s="237"/>
      <c r="E463" s="236"/>
      <c r="F463" s="236"/>
      <c r="G463" s="236"/>
      <c r="H463" s="236"/>
      <c r="I463" s="236"/>
      <c r="J463" s="236">
        <v>3171.57</v>
      </c>
      <c r="K463" s="236"/>
      <c r="L463" s="236"/>
    </row>
    <row r="464" spans="1:12" s="230" customFormat="1" outlineLevel="1" x14ac:dyDescent="0.25">
      <c r="A464" s="234"/>
      <c r="B464" s="232"/>
      <c r="C464" s="233" t="s">
        <v>397</v>
      </c>
      <c r="D464" s="232"/>
      <c r="E464" s="231"/>
      <c r="F464" s="231"/>
      <c r="G464" s="231"/>
      <c r="H464" s="231"/>
      <c r="I464" s="231"/>
      <c r="J464" s="231">
        <v>3079.1</v>
      </c>
      <c r="K464" s="231"/>
      <c r="L464" s="231">
        <v>71127</v>
      </c>
    </row>
    <row r="465" spans="1:12" s="224" customFormat="1" x14ac:dyDescent="0.25">
      <c r="A465" s="229"/>
      <c r="B465" s="228" t="s">
        <v>584</v>
      </c>
      <c r="C465" s="227" t="s">
        <v>585</v>
      </c>
      <c r="D465" s="226" t="s">
        <v>20</v>
      </c>
      <c r="E465" s="225">
        <v>112</v>
      </c>
      <c r="F465" s="225">
        <v>0.9</v>
      </c>
      <c r="G465" s="225">
        <v>100.8</v>
      </c>
      <c r="H465" s="225"/>
      <c r="I465" s="225"/>
      <c r="J465" s="225">
        <v>3103.74</v>
      </c>
      <c r="K465" s="225"/>
      <c r="L465" s="225">
        <v>71696</v>
      </c>
    </row>
    <row r="466" spans="1:12" s="224" customFormat="1" x14ac:dyDescent="0.25">
      <c r="A466" s="229"/>
      <c r="B466" s="228" t="s">
        <v>584</v>
      </c>
      <c r="C466" s="227" t="s">
        <v>583</v>
      </c>
      <c r="D466" s="226" t="s">
        <v>20</v>
      </c>
      <c r="E466" s="225">
        <v>65</v>
      </c>
      <c r="F466" s="225">
        <v>0.85</v>
      </c>
      <c r="G466" s="225">
        <v>55.25</v>
      </c>
      <c r="H466" s="225"/>
      <c r="I466" s="225"/>
      <c r="J466" s="225">
        <v>1701.2</v>
      </c>
      <c r="K466" s="225"/>
      <c r="L466" s="225">
        <v>39298</v>
      </c>
    </row>
    <row r="467" spans="1:12" s="195" customFormat="1" x14ac:dyDescent="0.25">
      <c r="A467" s="215"/>
      <c r="B467" s="215"/>
      <c r="C467" s="216" t="s">
        <v>390</v>
      </c>
      <c r="D467" s="215"/>
      <c r="E467" s="214"/>
      <c r="F467" s="214"/>
      <c r="G467" s="214"/>
      <c r="H467" s="214"/>
      <c r="I467" s="214"/>
      <c r="J467" s="213">
        <v>7976.51</v>
      </c>
      <c r="K467" s="213"/>
      <c r="L467" s="213"/>
    </row>
    <row r="468" spans="1:12" s="217" customFormat="1" ht="45.95" customHeight="1" x14ac:dyDescent="0.25">
      <c r="A468" s="223" t="s">
        <v>562</v>
      </c>
      <c r="B468" s="222" t="s">
        <v>447</v>
      </c>
      <c r="C468" s="221" t="s">
        <v>712</v>
      </c>
      <c r="D468" s="220" t="s">
        <v>31</v>
      </c>
      <c r="E468" s="219">
        <v>1.274E-2</v>
      </c>
      <c r="F468" s="219">
        <v>1</v>
      </c>
      <c r="G468" s="219">
        <v>1.274E-2</v>
      </c>
      <c r="H468" s="218">
        <v>30554.42</v>
      </c>
      <c r="I468" s="218">
        <v>1</v>
      </c>
      <c r="J468" s="218">
        <v>389.26</v>
      </c>
      <c r="K468" s="218"/>
      <c r="L468" s="218"/>
    </row>
    <row r="469" spans="1:12" s="195" customFormat="1" x14ac:dyDescent="0.25">
      <c r="A469" s="215"/>
      <c r="B469" s="215"/>
      <c r="C469" s="216" t="s">
        <v>390</v>
      </c>
      <c r="D469" s="215"/>
      <c r="E469" s="214"/>
      <c r="F469" s="214"/>
      <c r="G469" s="214"/>
      <c r="H469" s="214"/>
      <c r="I469" s="214"/>
      <c r="J469" s="213">
        <v>389.26</v>
      </c>
      <c r="K469" s="213"/>
      <c r="L469" s="213"/>
    </row>
    <row r="470" spans="1:12" s="217" customFormat="1" ht="45.95" customHeight="1" x14ac:dyDescent="0.25">
      <c r="A470" s="223" t="s">
        <v>559</v>
      </c>
      <c r="B470" s="222" t="s">
        <v>685</v>
      </c>
      <c r="C470" s="221" t="s">
        <v>684</v>
      </c>
      <c r="D470" s="220" t="s">
        <v>30</v>
      </c>
      <c r="E470" s="219">
        <v>1176</v>
      </c>
      <c r="F470" s="219">
        <v>1</v>
      </c>
      <c r="G470" s="219">
        <v>1176</v>
      </c>
      <c r="H470" s="218">
        <v>1.37</v>
      </c>
      <c r="I470" s="218">
        <v>1</v>
      </c>
      <c r="J470" s="218">
        <v>1611.12</v>
      </c>
      <c r="K470" s="218"/>
      <c r="L470" s="218"/>
    </row>
    <row r="471" spans="1:12" s="195" customFormat="1" x14ac:dyDescent="0.25">
      <c r="A471" s="215"/>
      <c r="B471" s="215"/>
      <c r="C471" s="216" t="s">
        <v>390</v>
      </c>
      <c r="D471" s="215"/>
      <c r="E471" s="214"/>
      <c r="F471" s="214"/>
      <c r="G471" s="214"/>
      <c r="H471" s="214"/>
      <c r="I471" s="214"/>
      <c r="J471" s="213">
        <v>1611.12</v>
      </c>
      <c r="K471" s="213"/>
      <c r="L471" s="213"/>
    </row>
    <row r="472" spans="1:12" s="217" customFormat="1" ht="45.95" customHeight="1" x14ac:dyDescent="0.25">
      <c r="A472" s="223" t="s">
        <v>558</v>
      </c>
      <c r="B472" s="222" t="s">
        <v>1270</v>
      </c>
      <c r="C472" s="221" t="s">
        <v>1269</v>
      </c>
      <c r="D472" s="220" t="s">
        <v>25</v>
      </c>
      <c r="E472" s="219">
        <v>99.96</v>
      </c>
      <c r="F472" s="219">
        <v>1</v>
      </c>
      <c r="G472" s="219">
        <v>99.96</v>
      </c>
      <c r="H472" s="218">
        <v>140.44999999999999</v>
      </c>
      <c r="I472" s="218">
        <v>1</v>
      </c>
      <c r="J472" s="218">
        <v>14039.38</v>
      </c>
      <c r="K472" s="218"/>
      <c r="L472" s="218"/>
    </row>
    <row r="473" spans="1:12" s="195" customFormat="1" x14ac:dyDescent="0.25">
      <c r="A473" s="215"/>
      <c r="B473" s="215"/>
      <c r="C473" s="216" t="s">
        <v>390</v>
      </c>
      <c r="D473" s="215"/>
      <c r="E473" s="214"/>
      <c r="F473" s="214"/>
      <c r="G473" s="214"/>
      <c r="H473" s="214"/>
      <c r="I473" s="214"/>
      <c r="J473" s="213">
        <v>14039.38</v>
      </c>
      <c r="K473" s="213"/>
      <c r="L473" s="213"/>
    </row>
    <row r="474" spans="1:12" s="217" customFormat="1" ht="91.9" customHeight="1" x14ac:dyDescent="0.25">
      <c r="A474" s="223" t="s">
        <v>557</v>
      </c>
      <c r="B474" s="222" t="s">
        <v>1318</v>
      </c>
      <c r="C474" s="221" t="s">
        <v>1317</v>
      </c>
      <c r="D474" s="220" t="s">
        <v>21</v>
      </c>
      <c r="E474" s="219">
        <v>1.5780000000000001</v>
      </c>
      <c r="F474" s="219">
        <v>1</v>
      </c>
      <c r="G474" s="219">
        <v>1.5780000000000001</v>
      </c>
      <c r="H474" s="218"/>
      <c r="I474" s="218"/>
      <c r="J474" s="218"/>
      <c r="K474" s="218"/>
      <c r="L474" s="218"/>
    </row>
    <row r="475" spans="1:12" s="224" customFormat="1" x14ac:dyDescent="0.25">
      <c r="A475" s="229"/>
      <c r="B475" s="228" t="s">
        <v>0</v>
      </c>
      <c r="C475" s="227" t="s">
        <v>404</v>
      </c>
      <c r="D475" s="226"/>
      <c r="E475" s="225"/>
      <c r="F475" s="225"/>
      <c r="G475" s="225"/>
      <c r="H475" s="225">
        <v>276.45</v>
      </c>
      <c r="I475" s="225">
        <v>1.1499999999999999</v>
      </c>
      <c r="J475" s="225">
        <v>501.68</v>
      </c>
      <c r="K475" s="225">
        <v>23.1</v>
      </c>
      <c r="L475" s="225">
        <v>11589</v>
      </c>
    </row>
    <row r="476" spans="1:12" s="241" customFormat="1" hidden="1" outlineLevel="2" x14ac:dyDescent="0.25">
      <c r="A476" s="243"/>
      <c r="B476" s="228"/>
      <c r="C476" s="242" t="s">
        <v>524</v>
      </c>
      <c r="D476" s="226" t="s">
        <v>16</v>
      </c>
      <c r="E476" s="225">
        <v>29.41</v>
      </c>
      <c r="F476" s="225">
        <v>1.1499999999999999</v>
      </c>
      <c r="G476" s="225">
        <v>53.370327000000003</v>
      </c>
      <c r="H476" s="225"/>
      <c r="I476" s="225">
        <v>1</v>
      </c>
      <c r="J476" s="225">
        <v>501.68</v>
      </c>
      <c r="K476" s="225">
        <v>23.1</v>
      </c>
      <c r="L476" s="225">
        <v>11589</v>
      </c>
    </row>
    <row r="477" spans="1:12" s="224" customFormat="1" collapsed="1" x14ac:dyDescent="0.25">
      <c r="A477" s="229"/>
      <c r="B477" s="228" t="s">
        <v>1</v>
      </c>
      <c r="C477" s="227" t="s">
        <v>415</v>
      </c>
      <c r="D477" s="226"/>
      <c r="E477" s="225"/>
      <c r="F477" s="225"/>
      <c r="G477" s="225"/>
      <c r="H477" s="225">
        <v>20.02</v>
      </c>
      <c r="I477" s="225">
        <v>1.25</v>
      </c>
      <c r="J477" s="225">
        <v>39.5</v>
      </c>
      <c r="K477" s="225"/>
      <c r="L477" s="225"/>
    </row>
    <row r="478" spans="1:12" s="241" customFormat="1" hidden="1" outlineLevel="2" x14ac:dyDescent="0.25">
      <c r="A478" s="243" t="s">
        <v>0</v>
      </c>
      <c r="B478" s="228" t="s">
        <v>428</v>
      </c>
      <c r="C478" s="242" t="s">
        <v>24</v>
      </c>
      <c r="D478" s="226" t="s">
        <v>18</v>
      </c>
      <c r="E478" s="225">
        <v>0.3</v>
      </c>
      <c r="F478" s="225">
        <v>1</v>
      </c>
      <c r="G478" s="225">
        <v>0.47339999999999999</v>
      </c>
      <c r="H478" s="225">
        <v>65.709999999999994</v>
      </c>
      <c r="I478" s="225">
        <v>1</v>
      </c>
      <c r="J478" s="225">
        <v>31.11</v>
      </c>
      <c r="K478" s="225">
        <v>9.1300000000000008</v>
      </c>
      <c r="L478" s="225">
        <v>284</v>
      </c>
    </row>
    <row r="479" spans="1:12" s="235" customFormat="1" hidden="1" outlineLevel="2" x14ac:dyDescent="0.25">
      <c r="A479" s="247"/>
      <c r="B479" s="245"/>
      <c r="C479" s="246" t="s">
        <v>19</v>
      </c>
      <c r="D479" s="245" t="s">
        <v>16</v>
      </c>
      <c r="E479" s="244">
        <v>0.3</v>
      </c>
      <c r="F479" s="244">
        <v>1</v>
      </c>
      <c r="G479" s="244">
        <v>0.47339999999999999</v>
      </c>
      <c r="H479" s="244">
        <v>11.6</v>
      </c>
      <c r="I479" s="244">
        <v>1</v>
      </c>
      <c r="J479" s="244">
        <v>5.49</v>
      </c>
      <c r="K479" s="244"/>
      <c r="L479" s="244">
        <v>50</v>
      </c>
    </row>
    <row r="480" spans="1:12" s="241" customFormat="1" ht="25.5" hidden="1" outlineLevel="2" x14ac:dyDescent="0.25">
      <c r="A480" s="243" t="s">
        <v>1</v>
      </c>
      <c r="B480" s="228" t="s">
        <v>414</v>
      </c>
      <c r="C480" s="242" t="s">
        <v>17</v>
      </c>
      <c r="D480" s="226" t="s">
        <v>18</v>
      </c>
      <c r="E480" s="225">
        <v>0.01</v>
      </c>
      <c r="F480" s="225">
        <v>1</v>
      </c>
      <c r="G480" s="225">
        <v>1.5779999999999999E-2</v>
      </c>
      <c r="H480" s="225">
        <v>31.26</v>
      </c>
      <c r="I480" s="225">
        <v>1</v>
      </c>
      <c r="J480" s="225">
        <v>0.49</v>
      </c>
      <c r="K480" s="225">
        <v>9.1300000000000008</v>
      </c>
      <c r="L480" s="225">
        <v>5</v>
      </c>
    </row>
    <row r="481" spans="1:12" s="235" customFormat="1" hidden="1" outlineLevel="2" x14ac:dyDescent="0.25">
      <c r="A481" s="247"/>
      <c r="B481" s="245"/>
      <c r="C481" s="246" t="s">
        <v>19</v>
      </c>
      <c r="D481" s="245" t="s">
        <v>16</v>
      </c>
      <c r="E481" s="244">
        <v>0.01</v>
      </c>
      <c r="F481" s="244">
        <v>1</v>
      </c>
      <c r="G481" s="244">
        <v>1.5779999999999999E-2</v>
      </c>
      <c r="H481" s="244">
        <v>13.5</v>
      </c>
      <c r="I481" s="244">
        <v>1</v>
      </c>
      <c r="J481" s="244">
        <v>0.21</v>
      </c>
      <c r="K481" s="244"/>
      <c r="L481" s="244">
        <v>2</v>
      </c>
    </row>
    <row r="482" spans="1:12" s="224" customFormat="1" collapsed="1" x14ac:dyDescent="0.25">
      <c r="A482" s="229"/>
      <c r="B482" s="228" t="s">
        <v>2</v>
      </c>
      <c r="C482" s="227" t="s">
        <v>413</v>
      </c>
      <c r="D482" s="226"/>
      <c r="E482" s="225"/>
      <c r="F482" s="225"/>
      <c r="G482" s="225"/>
      <c r="H482" s="225">
        <v>3.62</v>
      </c>
      <c r="I482" s="225">
        <v>1.25</v>
      </c>
      <c r="J482" s="225">
        <v>7.15</v>
      </c>
      <c r="K482" s="225">
        <v>23.1</v>
      </c>
      <c r="L482" s="225">
        <v>165</v>
      </c>
    </row>
    <row r="483" spans="1:12" s="241" customFormat="1" hidden="1" outlineLevel="2" x14ac:dyDescent="0.25">
      <c r="A483" s="243"/>
      <c r="B483" s="228"/>
      <c r="C483" s="242" t="s">
        <v>19</v>
      </c>
      <c r="D483" s="226" t="s">
        <v>16</v>
      </c>
      <c r="E483" s="225">
        <v>0.38750000000000001</v>
      </c>
      <c r="F483" s="225">
        <v>1</v>
      </c>
      <c r="G483" s="225">
        <v>0.61147499999999999</v>
      </c>
      <c r="H483" s="225"/>
      <c r="I483" s="225">
        <v>1</v>
      </c>
      <c r="J483" s="225">
        <v>7.15</v>
      </c>
      <c r="K483" s="225">
        <v>23.1</v>
      </c>
      <c r="L483" s="225">
        <v>165</v>
      </c>
    </row>
    <row r="484" spans="1:12" s="224" customFormat="1" collapsed="1" x14ac:dyDescent="0.25">
      <c r="A484" s="229"/>
      <c r="B484" s="228" t="s">
        <v>3</v>
      </c>
      <c r="C484" s="227" t="s">
        <v>402</v>
      </c>
      <c r="D484" s="226"/>
      <c r="E484" s="225"/>
      <c r="F484" s="225"/>
      <c r="G484" s="225"/>
      <c r="H484" s="225">
        <v>0.06</v>
      </c>
      <c r="I484" s="225">
        <v>1</v>
      </c>
      <c r="J484" s="225">
        <v>0.09</v>
      </c>
      <c r="K484" s="225"/>
      <c r="L484" s="225"/>
    </row>
    <row r="485" spans="1:12" s="241" customFormat="1" hidden="1" outlineLevel="2" x14ac:dyDescent="0.25">
      <c r="A485" s="243" t="s">
        <v>2</v>
      </c>
      <c r="B485" s="228" t="s">
        <v>458</v>
      </c>
      <c r="C485" s="242" t="s">
        <v>22</v>
      </c>
      <c r="D485" s="226" t="s">
        <v>23</v>
      </c>
      <c r="E485" s="225">
        <v>0.01</v>
      </c>
      <c r="F485" s="225">
        <v>1</v>
      </c>
      <c r="G485" s="225">
        <v>1.5779999999999999E-2</v>
      </c>
      <c r="H485" s="225">
        <v>2.44</v>
      </c>
      <c r="I485" s="225">
        <v>1</v>
      </c>
      <c r="J485" s="225">
        <v>0.04</v>
      </c>
      <c r="K485" s="225">
        <v>5.34</v>
      </c>
      <c r="L485" s="225">
        <v>0</v>
      </c>
    </row>
    <row r="486" spans="1:12" s="241" customFormat="1" hidden="1" outlineLevel="2" x14ac:dyDescent="0.25">
      <c r="A486" s="243" t="s">
        <v>3</v>
      </c>
      <c r="B486" s="228" t="s">
        <v>1293</v>
      </c>
      <c r="C486" s="242" t="s">
        <v>1292</v>
      </c>
      <c r="D486" s="226" t="s">
        <v>1291</v>
      </c>
      <c r="E486" s="225">
        <v>0.09</v>
      </c>
      <c r="F486" s="225">
        <v>1</v>
      </c>
      <c r="G486" s="225">
        <v>0.14202000000000001</v>
      </c>
      <c r="H486" s="225">
        <v>0.4</v>
      </c>
      <c r="I486" s="225">
        <v>1</v>
      </c>
      <c r="J486" s="225">
        <v>0.06</v>
      </c>
      <c r="K486" s="225">
        <v>5.34</v>
      </c>
      <c r="L486" s="225">
        <v>0</v>
      </c>
    </row>
    <row r="487" spans="1:12" s="230" customFormat="1" outlineLevel="1" collapsed="1" x14ac:dyDescent="0.25">
      <c r="A487" s="234"/>
      <c r="B487" s="232"/>
      <c r="C487" s="233" t="s">
        <v>399</v>
      </c>
      <c r="D487" s="232" t="s">
        <v>16</v>
      </c>
      <c r="E487" s="231">
        <v>33.82</v>
      </c>
      <c r="F487" s="231">
        <v>1.1499999999999999</v>
      </c>
      <c r="G487" s="231">
        <v>53.370327000000003</v>
      </c>
      <c r="H487" s="231"/>
      <c r="I487" s="231"/>
      <c r="J487" s="231"/>
      <c r="K487" s="231"/>
      <c r="L487" s="231"/>
    </row>
    <row r="488" spans="1:12" s="230" customFormat="1" outlineLevel="1" x14ac:dyDescent="0.25">
      <c r="A488" s="234"/>
      <c r="B488" s="232"/>
      <c r="C488" s="233" t="s">
        <v>412</v>
      </c>
      <c r="D488" s="232" t="s">
        <v>16</v>
      </c>
      <c r="E488" s="231">
        <v>0.31</v>
      </c>
      <c r="F488" s="231">
        <v>1.25</v>
      </c>
      <c r="G488" s="231">
        <v>0.61147499999999999</v>
      </c>
      <c r="H488" s="231"/>
      <c r="I488" s="231"/>
      <c r="J488" s="231"/>
      <c r="K488" s="231"/>
      <c r="L488" s="231"/>
    </row>
    <row r="489" spans="1:12" s="235" customFormat="1" x14ac:dyDescent="0.25">
      <c r="A489" s="240"/>
      <c r="B489" s="239"/>
      <c r="C489" s="238" t="s">
        <v>398</v>
      </c>
      <c r="D489" s="237"/>
      <c r="E489" s="236"/>
      <c r="F489" s="236"/>
      <c r="G489" s="236"/>
      <c r="H489" s="236"/>
      <c r="I489" s="236"/>
      <c r="J489" s="236">
        <v>541.27</v>
      </c>
      <c r="K489" s="236"/>
      <c r="L489" s="236"/>
    </row>
    <row r="490" spans="1:12" s="230" customFormat="1" outlineLevel="1" x14ac:dyDescent="0.25">
      <c r="A490" s="234"/>
      <c r="B490" s="232"/>
      <c r="C490" s="233" t="s">
        <v>397</v>
      </c>
      <c r="D490" s="232"/>
      <c r="E490" s="231"/>
      <c r="F490" s="231"/>
      <c r="G490" s="231"/>
      <c r="H490" s="231"/>
      <c r="I490" s="231"/>
      <c r="J490" s="231">
        <v>508.83</v>
      </c>
      <c r="K490" s="231"/>
      <c r="L490" s="231">
        <v>11754</v>
      </c>
    </row>
    <row r="491" spans="1:12" s="224" customFormat="1" x14ac:dyDescent="0.25">
      <c r="A491" s="229"/>
      <c r="B491" s="228" t="s">
        <v>584</v>
      </c>
      <c r="C491" s="227" t="s">
        <v>585</v>
      </c>
      <c r="D491" s="226" t="s">
        <v>20</v>
      </c>
      <c r="E491" s="225">
        <v>112</v>
      </c>
      <c r="F491" s="225">
        <v>0.9</v>
      </c>
      <c r="G491" s="225">
        <v>100.8</v>
      </c>
      <c r="H491" s="225"/>
      <c r="I491" s="225"/>
      <c r="J491" s="225">
        <v>512.88</v>
      </c>
      <c r="K491" s="225"/>
      <c r="L491" s="225">
        <v>11848</v>
      </c>
    </row>
    <row r="492" spans="1:12" s="224" customFormat="1" x14ac:dyDescent="0.25">
      <c r="A492" s="229"/>
      <c r="B492" s="228" t="s">
        <v>584</v>
      </c>
      <c r="C492" s="227" t="s">
        <v>583</v>
      </c>
      <c r="D492" s="226" t="s">
        <v>20</v>
      </c>
      <c r="E492" s="225">
        <v>65</v>
      </c>
      <c r="F492" s="225">
        <v>0.85</v>
      </c>
      <c r="G492" s="225">
        <v>55.25</v>
      </c>
      <c r="H492" s="225"/>
      <c r="I492" s="225"/>
      <c r="J492" s="225">
        <v>281.12</v>
      </c>
      <c r="K492" s="225"/>
      <c r="L492" s="225">
        <v>6494</v>
      </c>
    </row>
    <row r="493" spans="1:12" s="195" customFormat="1" x14ac:dyDescent="0.25">
      <c r="A493" s="215"/>
      <c r="B493" s="215"/>
      <c r="C493" s="216" t="s">
        <v>390</v>
      </c>
      <c r="D493" s="215"/>
      <c r="E493" s="214"/>
      <c r="F493" s="214"/>
      <c r="G493" s="214"/>
      <c r="H493" s="214"/>
      <c r="I493" s="214"/>
      <c r="J493" s="213">
        <v>1335.27</v>
      </c>
      <c r="K493" s="213"/>
      <c r="L493" s="213"/>
    </row>
    <row r="494" spans="1:12" s="217" customFormat="1" ht="45.95" customHeight="1" x14ac:dyDescent="0.25">
      <c r="A494" s="223" t="s">
        <v>553</v>
      </c>
      <c r="B494" s="222" t="s">
        <v>1058</v>
      </c>
      <c r="C494" s="221" t="s">
        <v>1316</v>
      </c>
      <c r="D494" s="220" t="s">
        <v>31</v>
      </c>
      <c r="E494" s="219">
        <v>1.5779999999999999E-2</v>
      </c>
      <c r="F494" s="219">
        <v>1</v>
      </c>
      <c r="G494" s="219">
        <v>1.5779999999999999E-2</v>
      </c>
      <c r="H494" s="218">
        <v>2500</v>
      </c>
      <c r="I494" s="218">
        <v>1</v>
      </c>
      <c r="J494" s="218">
        <v>39.450000000000003</v>
      </c>
      <c r="K494" s="218"/>
      <c r="L494" s="218"/>
    </row>
    <row r="495" spans="1:12" s="195" customFormat="1" x14ac:dyDescent="0.25">
      <c r="A495" s="215"/>
      <c r="B495" s="215"/>
      <c r="C495" s="216" t="s">
        <v>390</v>
      </c>
      <c r="D495" s="215"/>
      <c r="E495" s="214"/>
      <c r="F495" s="214"/>
      <c r="G495" s="214"/>
      <c r="H495" s="214"/>
      <c r="I495" s="214"/>
      <c r="J495" s="213">
        <v>39.450000000000003</v>
      </c>
      <c r="K495" s="213"/>
      <c r="L495" s="213"/>
    </row>
    <row r="496" spans="1:12" s="217" customFormat="1" ht="45.95" customHeight="1" x14ac:dyDescent="0.25">
      <c r="A496" s="223" t="s">
        <v>552</v>
      </c>
      <c r="B496" s="222" t="s">
        <v>1054</v>
      </c>
      <c r="C496" s="221" t="s">
        <v>1315</v>
      </c>
      <c r="D496" s="220" t="s">
        <v>31</v>
      </c>
      <c r="E496" s="219">
        <v>6.3119999999999996E-2</v>
      </c>
      <c r="F496" s="219">
        <v>1</v>
      </c>
      <c r="G496" s="219">
        <v>6.3119999999999996E-2</v>
      </c>
      <c r="H496" s="218">
        <v>4316</v>
      </c>
      <c r="I496" s="218">
        <v>1</v>
      </c>
      <c r="J496" s="218">
        <v>272.43</v>
      </c>
      <c r="K496" s="218"/>
      <c r="L496" s="218"/>
    </row>
    <row r="497" spans="1:12" s="195" customFormat="1" x14ac:dyDescent="0.25">
      <c r="A497" s="215"/>
      <c r="B497" s="215"/>
      <c r="C497" s="216" t="s">
        <v>390</v>
      </c>
      <c r="D497" s="215"/>
      <c r="E497" s="214"/>
      <c r="F497" s="214"/>
      <c r="G497" s="214"/>
      <c r="H497" s="214"/>
      <c r="I497" s="214"/>
      <c r="J497" s="213">
        <v>272.43</v>
      </c>
      <c r="K497" s="213"/>
      <c r="L497" s="213"/>
    </row>
    <row r="498" spans="1:12" s="217" customFormat="1" ht="45.95" customHeight="1" x14ac:dyDescent="0.25">
      <c r="A498" s="223" t="s">
        <v>551</v>
      </c>
      <c r="B498" s="222" t="s">
        <v>1314</v>
      </c>
      <c r="C498" s="221" t="s">
        <v>1313</v>
      </c>
      <c r="D498" s="220" t="s">
        <v>357</v>
      </c>
      <c r="E498" s="219">
        <v>263</v>
      </c>
      <c r="F498" s="219">
        <v>1</v>
      </c>
      <c r="G498" s="219">
        <v>263</v>
      </c>
      <c r="H498" s="218">
        <v>46.1</v>
      </c>
      <c r="I498" s="218">
        <v>1</v>
      </c>
      <c r="J498" s="218">
        <v>12124.3</v>
      </c>
      <c r="K498" s="218"/>
      <c r="L498" s="218"/>
    </row>
    <row r="499" spans="1:12" s="195" customFormat="1" x14ac:dyDescent="0.25">
      <c r="A499" s="215"/>
      <c r="B499" s="215"/>
      <c r="C499" s="216" t="s">
        <v>390</v>
      </c>
      <c r="D499" s="215"/>
      <c r="E499" s="214"/>
      <c r="F499" s="214"/>
      <c r="G499" s="214"/>
      <c r="H499" s="214"/>
      <c r="I499" s="214"/>
      <c r="J499" s="213">
        <v>12124.3</v>
      </c>
      <c r="K499" s="213"/>
      <c r="L499" s="213"/>
    </row>
    <row r="500" spans="1:12" s="217" customFormat="1" ht="91.9" customHeight="1" x14ac:dyDescent="0.25">
      <c r="A500" s="223" t="s">
        <v>548</v>
      </c>
      <c r="B500" s="222" t="s">
        <v>1052</v>
      </c>
      <c r="C500" s="221" t="s">
        <v>1051</v>
      </c>
      <c r="D500" s="220" t="s">
        <v>15</v>
      </c>
      <c r="E500" s="219">
        <v>6.6319999999999997</v>
      </c>
      <c r="F500" s="219">
        <v>1</v>
      </c>
      <c r="G500" s="219">
        <v>6.6319999999999997</v>
      </c>
      <c r="H500" s="218"/>
      <c r="I500" s="218"/>
      <c r="J500" s="218"/>
      <c r="K500" s="218"/>
      <c r="L500" s="218"/>
    </row>
    <row r="501" spans="1:12" s="224" customFormat="1" x14ac:dyDescent="0.25">
      <c r="A501" s="229"/>
      <c r="B501" s="228" t="s">
        <v>0</v>
      </c>
      <c r="C501" s="227" t="s">
        <v>404</v>
      </c>
      <c r="D501" s="226"/>
      <c r="E501" s="225"/>
      <c r="F501" s="225"/>
      <c r="G501" s="225"/>
      <c r="H501" s="225">
        <v>192.35</v>
      </c>
      <c r="I501" s="225">
        <v>1.1499999999999999</v>
      </c>
      <c r="J501" s="225">
        <v>1467</v>
      </c>
      <c r="K501" s="225">
        <v>23.1</v>
      </c>
      <c r="L501" s="225">
        <v>33888</v>
      </c>
    </row>
    <row r="502" spans="1:12" s="241" customFormat="1" hidden="1" outlineLevel="2" x14ac:dyDescent="0.25">
      <c r="A502" s="243"/>
      <c r="B502" s="228"/>
      <c r="C502" s="242" t="s">
        <v>416</v>
      </c>
      <c r="D502" s="226" t="s">
        <v>16</v>
      </c>
      <c r="E502" s="225">
        <v>22.55</v>
      </c>
      <c r="F502" s="225">
        <v>1.1499999999999999</v>
      </c>
      <c r="G502" s="225">
        <v>171.98434</v>
      </c>
      <c r="H502" s="225"/>
      <c r="I502" s="225">
        <v>1</v>
      </c>
      <c r="J502" s="225">
        <v>1467</v>
      </c>
      <c r="K502" s="225">
        <v>23.1</v>
      </c>
      <c r="L502" s="225">
        <v>33888</v>
      </c>
    </row>
    <row r="503" spans="1:12" s="224" customFormat="1" collapsed="1" x14ac:dyDescent="0.25">
      <c r="A503" s="229"/>
      <c r="B503" s="228" t="s">
        <v>1</v>
      </c>
      <c r="C503" s="227" t="s">
        <v>415</v>
      </c>
      <c r="D503" s="226"/>
      <c r="E503" s="225"/>
      <c r="F503" s="225"/>
      <c r="G503" s="225"/>
      <c r="H503" s="225">
        <v>6.57</v>
      </c>
      <c r="I503" s="225">
        <v>1.25</v>
      </c>
      <c r="J503" s="225">
        <v>54.45</v>
      </c>
      <c r="K503" s="225"/>
      <c r="L503" s="225"/>
    </row>
    <row r="504" spans="1:12" s="241" customFormat="1" hidden="1" outlineLevel="2" x14ac:dyDescent="0.25">
      <c r="A504" s="243" t="s">
        <v>0</v>
      </c>
      <c r="B504" s="228" t="s">
        <v>428</v>
      </c>
      <c r="C504" s="242" t="s">
        <v>24</v>
      </c>
      <c r="D504" s="226" t="s">
        <v>18</v>
      </c>
      <c r="E504" s="225">
        <v>0.1</v>
      </c>
      <c r="F504" s="225">
        <v>1</v>
      </c>
      <c r="G504" s="225">
        <v>0.66320000000000001</v>
      </c>
      <c r="H504" s="225">
        <v>65.709999999999994</v>
      </c>
      <c r="I504" s="225">
        <v>1</v>
      </c>
      <c r="J504" s="225">
        <v>43.58</v>
      </c>
      <c r="K504" s="225">
        <v>9.1300000000000008</v>
      </c>
      <c r="L504" s="225">
        <v>398</v>
      </c>
    </row>
    <row r="505" spans="1:12" s="235" customFormat="1" hidden="1" outlineLevel="2" x14ac:dyDescent="0.25">
      <c r="A505" s="247"/>
      <c r="B505" s="245"/>
      <c r="C505" s="246" t="s">
        <v>19</v>
      </c>
      <c r="D505" s="245" t="s">
        <v>16</v>
      </c>
      <c r="E505" s="244">
        <v>0.1</v>
      </c>
      <c r="F505" s="244">
        <v>1</v>
      </c>
      <c r="G505" s="244">
        <v>0.66320000000000001</v>
      </c>
      <c r="H505" s="244">
        <v>11.6</v>
      </c>
      <c r="I505" s="244">
        <v>1</v>
      </c>
      <c r="J505" s="244">
        <v>7.69</v>
      </c>
      <c r="K505" s="244"/>
      <c r="L505" s="244">
        <v>70</v>
      </c>
    </row>
    <row r="506" spans="1:12" s="224" customFormat="1" collapsed="1" x14ac:dyDescent="0.25">
      <c r="A506" s="229"/>
      <c r="B506" s="228" t="s">
        <v>2</v>
      </c>
      <c r="C506" s="227" t="s">
        <v>413</v>
      </c>
      <c r="D506" s="226"/>
      <c r="E506" s="225"/>
      <c r="F506" s="225"/>
      <c r="G506" s="225"/>
      <c r="H506" s="225">
        <v>1.1599999999999999</v>
      </c>
      <c r="I506" s="225">
        <v>1.25</v>
      </c>
      <c r="J506" s="225">
        <v>9.6199999999999992</v>
      </c>
      <c r="K506" s="225">
        <v>23.1</v>
      </c>
      <c r="L506" s="225">
        <v>222</v>
      </c>
    </row>
    <row r="507" spans="1:12" s="241" customFormat="1" hidden="1" outlineLevel="2" x14ac:dyDescent="0.25">
      <c r="A507" s="243"/>
      <c r="B507" s="228"/>
      <c r="C507" s="242" t="s">
        <v>19</v>
      </c>
      <c r="D507" s="226" t="s">
        <v>16</v>
      </c>
      <c r="E507" s="225">
        <v>0.125</v>
      </c>
      <c r="F507" s="225">
        <v>1</v>
      </c>
      <c r="G507" s="225">
        <v>0.82899999999999996</v>
      </c>
      <c r="H507" s="225"/>
      <c r="I507" s="225">
        <v>1</v>
      </c>
      <c r="J507" s="225">
        <v>9.6199999999999992</v>
      </c>
      <c r="K507" s="225">
        <v>23.1</v>
      </c>
      <c r="L507" s="225">
        <v>222</v>
      </c>
    </row>
    <row r="508" spans="1:12" s="224" customFormat="1" collapsed="1" x14ac:dyDescent="0.25">
      <c r="A508" s="229"/>
      <c r="B508" s="228" t="s">
        <v>3</v>
      </c>
      <c r="C508" s="227" t="s">
        <v>402</v>
      </c>
      <c r="D508" s="226"/>
      <c r="E508" s="225"/>
      <c r="F508" s="225"/>
      <c r="G508" s="225"/>
      <c r="H508" s="225">
        <v>366.45</v>
      </c>
      <c r="I508" s="225">
        <v>1</v>
      </c>
      <c r="J508" s="225">
        <v>2430.3000000000002</v>
      </c>
      <c r="K508" s="225"/>
      <c r="L508" s="225"/>
    </row>
    <row r="509" spans="1:12" s="241" customFormat="1" hidden="1" outlineLevel="2" x14ac:dyDescent="0.25">
      <c r="A509" s="243" t="s">
        <v>1</v>
      </c>
      <c r="B509" s="228" t="s">
        <v>1050</v>
      </c>
      <c r="C509" s="242" t="s">
        <v>1049</v>
      </c>
      <c r="D509" s="226" t="s">
        <v>1048</v>
      </c>
      <c r="E509" s="225">
        <v>10.5</v>
      </c>
      <c r="F509" s="225">
        <v>1</v>
      </c>
      <c r="G509" s="225">
        <v>69.635999999999996</v>
      </c>
      <c r="H509" s="225">
        <v>34.9</v>
      </c>
      <c r="I509" s="225">
        <v>1</v>
      </c>
      <c r="J509" s="225">
        <v>2430.3000000000002</v>
      </c>
      <c r="K509" s="225">
        <v>5.34</v>
      </c>
      <c r="L509" s="225">
        <v>12978</v>
      </c>
    </row>
    <row r="510" spans="1:12" s="230" customFormat="1" outlineLevel="1" collapsed="1" x14ac:dyDescent="0.25">
      <c r="A510" s="234"/>
      <c r="B510" s="232"/>
      <c r="C510" s="233" t="s">
        <v>399</v>
      </c>
      <c r="D510" s="232" t="s">
        <v>16</v>
      </c>
      <c r="E510" s="231">
        <v>25.93</v>
      </c>
      <c r="F510" s="231">
        <v>1.1499999999999999</v>
      </c>
      <c r="G510" s="231">
        <v>171.98434</v>
      </c>
      <c r="H510" s="231"/>
      <c r="I510" s="231"/>
      <c r="J510" s="231"/>
      <c r="K510" s="231"/>
      <c r="L510" s="231"/>
    </row>
    <row r="511" spans="1:12" s="230" customFormat="1" outlineLevel="1" x14ac:dyDescent="0.25">
      <c r="A511" s="234"/>
      <c r="B511" s="232"/>
      <c r="C511" s="233" t="s">
        <v>412</v>
      </c>
      <c r="D511" s="232" t="s">
        <v>16</v>
      </c>
      <c r="E511" s="231">
        <v>0.1</v>
      </c>
      <c r="F511" s="231">
        <v>1.25</v>
      </c>
      <c r="G511" s="231">
        <v>0.82899999999999996</v>
      </c>
      <c r="H511" s="231"/>
      <c r="I511" s="231"/>
      <c r="J511" s="231"/>
      <c r="K511" s="231"/>
      <c r="L511" s="231"/>
    </row>
    <row r="512" spans="1:12" s="235" customFormat="1" x14ac:dyDescent="0.25">
      <c r="A512" s="240"/>
      <c r="B512" s="239"/>
      <c r="C512" s="238" t="s">
        <v>398</v>
      </c>
      <c r="D512" s="237"/>
      <c r="E512" s="236"/>
      <c r="F512" s="236"/>
      <c r="G512" s="236"/>
      <c r="H512" s="236"/>
      <c r="I512" s="236"/>
      <c r="J512" s="236">
        <v>3951.75</v>
      </c>
      <c r="K512" s="236"/>
      <c r="L512" s="236"/>
    </row>
    <row r="513" spans="1:12" s="230" customFormat="1" outlineLevel="1" x14ac:dyDescent="0.25">
      <c r="A513" s="234"/>
      <c r="B513" s="232"/>
      <c r="C513" s="233" t="s">
        <v>397</v>
      </c>
      <c r="D513" s="232"/>
      <c r="E513" s="231"/>
      <c r="F513" s="231"/>
      <c r="G513" s="231"/>
      <c r="H513" s="231"/>
      <c r="I513" s="231"/>
      <c r="J513" s="231">
        <v>1476.62</v>
      </c>
      <c r="K513" s="231"/>
      <c r="L513" s="231">
        <v>34110</v>
      </c>
    </row>
    <row r="514" spans="1:12" s="224" customFormat="1" x14ac:dyDescent="0.25">
      <c r="A514" s="229"/>
      <c r="B514" s="228" t="s">
        <v>584</v>
      </c>
      <c r="C514" s="227" t="s">
        <v>585</v>
      </c>
      <c r="D514" s="226" t="s">
        <v>20</v>
      </c>
      <c r="E514" s="225">
        <v>112</v>
      </c>
      <c r="F514" s="225">
        <v>0.9</v>
      </c>
      <c r="G514" s="225">
        <v>100.8</v>
      </c>
      <c r="H514" s="225"/>
      <c r="I514" s="225"/>
      <c r="J514" s="225">
        <v>1488.42</v>
      </c>
      <c r="K514" s="225"/>
      <c r="L514" s="225">
        <v>34383</v>
      </c>
    </row>
    <row r="515" spans="1:12" s="224" customFormat="1" x14ac:dyDescent="0.25">
      <c r="A515" s="229"/>
      <c r="B515" s="228" t="s">
        <v>584</v>
      </c>
      <c r="C515" s="227" t="s">
        <v>583</v>
      </c>
      <c r="D515" s="226" t="s">
        <v>20</v>
      </c>
      <c r="E515" s="225">
        <v>65</v>
      </c>
      <c r="F515" s="225">
        <v>0.85</v>
      </c>
      <c r="G515" s="225">
        <v>55.25</v>
      </c>
      <c r="H515" s="225"/>
      <c r="I515" s="225"/>
      <c r="J515" s="225">
        <v>815.87</v>
      </c>
      <c r="K515" s="225"/>
      <c r="L515" s="225">
        <v>18846</v>
      </c>
    </row>
    <row r="516" spans="1:12" s="195" customFormat="1" x14ac:dyDescent="0.25">
      <c r="A516" s="215"/>
      <c r="B516" s="215"/>
      <c r="C516" s="216" t="s">
        <v>390</v>
      </c>
      <c r="D516" s="215"/>
      <c r="E516" s="214"/>
      <c r="F516" s="214"/>
      <c r="G516" s="214"/>
      <c r="H516" s="214"/>
      <c r="I516" s="214"/>
      <c r="J516" s="213">
        <v>6256.04</v>
      </c>
      <c r="K516" s="213"/>
      <c r="L516" s="213"/>
    </row>
    <row r="517" spans="1:12" s="217" customFormat="1" ht="45.95" customHeight="1" x14ac:dyDescent="0.25">
      <c r="A517" s="223" t="s">
        <v>547</v>
      </c>
      <c r="B517" s="222" t="s">
        <v>1047</v>
      </c>
      <c r="C517" s="221" t="s">
        <v>1046</v>
      </c>
      <c r="D517" s="220" t="s">
        <v>25</v>
      </c>
      <c r="E517" s="219">
        <v>679.78</v>
      </c>
      <c r="F517" s="219">
        <v>1</v>
      </c>
      <c r="G517" s="219">
        <v>679.78</v>
      </c>
      <c r="H517" s="218">
        <v>122.21</v>
      </c>
      <c r="I517" s="218">
        <v>1</v>
      </c>
      <c r="J517" s="218">
        <v>83075.91</v>
      </c>
      <c r="K517" s="218"/>
      <c r="L517" s="218"/>
    </row>
    <row r="518" spans="1:12" s="195" customFormat="1" x14ac:dyDescent="0.25">
      <c r="A518" s="215"/>
      <c r="B518" s="215"/>
      <c r="C518" s="216" t="s">
        <v>390</v>
      </c>
      <c r="D518" s="215"/>
      <c r="E518" s="214"/>
      <c r="F518" s="214"/>
      <c r="G518" s="214"/>
      <c r="H518" s="214"/>
      <c r="I518" s="214"/>
      <c r="J518" s="213">
        <v>83075.91</v>
      </c>
      <c r="K518" s="213"/>
      <c r="L518" s="213"/>
    </row>
    <row r="519" spans="1:12" s="217" customFormat="1" ht="91.9" customHeight="1" x14ac:dyDescent="0.25">
      <c r="A519" s="223" t="s">
        <v>544</v>
      </c>
      <c r="B519" s="222" t="s">
        <v>1312</v>
      </c>
      <c r="C519" s="221" t="s">
        <v>1311</v>
      </c>
      <c r="D519" s="220" t="s">
        <v>21</v>
      </c>
      <c r="E519" s="219">
        <v>7.83</v>
      </c>
      <c r="F519" s="219">
        <v>1</v>
      </c>
      <c r="G519" s="219">
        <v>7.83</v>
      </c>
      <c r="H519" s="218"/>
      <c r="I519" s="218"/>
      <c r="J519" s="218"/>
      <c r="K519" s="218"/>
      <c r="L519" s="218"/>
    </row>
    <row r="520" spans="1:12" s="224" customFormat="1" x14ac:dyDescent="0.25">
      <c r="A520" s="229"/>
      <c r="B520" s="228" t="s">
        <v>0</v>
      </c>
      <c r="C520" s="227" t="s">
        <v>404</v>
      </c>
      <c r="D520" s="226"/>
      <c r="E520" s="225"/>
      <c r="F520" s="225"/>
      <c r="G520" s="225"/>
      <c r="H520" s="225">
        <v>61.32</v>
      </c>
      <c r="I520" s="225">
        <v>1.1499999999999999</v>
      </c>
      <c r="J520" s="225">
        <v>552.16999999999996</v>
      </c>
      <c r="K520" s="225">
        <v>23.1</v>
      </c>
      <c r="L520" s="225">
        <v>12755</v>
      </c>
    </row>
    <row r="521" spans="1:12" s="241" customFormat="1" hidden="1" outlineLevel="2" x14ac:dyDescent="0.25">
      <c r="A521" s="243"/>
      <c r="B521" s="228"/>
      <c r="C521" s="242" t="s">
        <v>484</v>
      </c>
      <c r="D521" s="226" t="s">
        <v>16</v>
      </c>
      <c r="E521" s="225">
        <v>6.68</v>
      </c>
      <c r="F521" s="225">
        <v>1.1499999999999999</v>
      </c>
      <c r="G521" s="225">
        <v>60.150060000000003</v>
      </c>
      <c r="H521" s="225"/>
      <c r="I521" s="225">
        <v>1</v>
      </c>
      <c r="J521" s="225">
        <v>552.16999999999996</v>
      </c>
      <c r="K521" s="225">
        <v>23.1</v>
      </c>
      <c r="L521" s="225">
        <v>12755</v>
      </c>
    </row>
    <row r="522" spans="1:12" s="224" customFormat="1" collapsed="1" x14ac:dyDescent="0.25">
      <c r="A522" s="229"/>
      <c r="B522" s="228" t="s">
        <v>1</v>
      </c>
      <c r="C522" s="227" t="s">
        <v>415</v>
      </c>
      <c r="D522" s="226"/>
      <c r="E522" s="225"/>
      <c r="F522" s="225"/>
      <c r="G522" s="225"/>
      <c r="H522" s="225">
        <v>2.13</v>
      </c>
      <c r="I522" s="225">
        <v>1.25</v>
      </c>
      <c r="J522" s="225">
        <v>20.91</v>
      </c>
      <c r="K522" s="225"/>
      <c r="L522" s="225"/>
    </row>
    <row r="523" spans="1:12" s="241" customFormat="1" hidden="1" outlineLevel="2" x14ac:dyDescent="0.25">
      <c r="A523" s="243" t="s">
        <v>0</v>
      </c>
      <c r="B523" s="228" t="s">
        <v>428</v>
      </c>
      <c r="C523" s="242" t="s">
        <v>24</v>
      </c>
      <c r="D523" s="226" t="s">
        <v>18</v>
      </c>
      <c r="E523" s="225">
        <v>0.03</v>
      </c>
      <c r="F523" s="225">
        <v>1</v>
      </c>
      <c r="G523" s="225">
        <v>0.2349</v>
      </c>
      <c r="H523" s="225">
        <v>65.709999999999994</v>
      </c>
      <c r="I523" s="225">
        <v>1</v>
      </c>
      <c r="J523" s="225">
        <v>15.44</v>
      </c>
      <c r="K523" s="225">
        <v>9.1300000000000008</v>
      </c>
      <c r="L523" s="225">
        <v>141</v>
      </c>
    </row>
    <row r="524" spans="1:12" s="235" customFormat="1" hidden="1" outlineLevel="2" x14ac:dyDescent="0.25">
      <c r="A524" s="247"/>
      <c r="B524" s="245"/>
      <c r="C524" s="246" t="s">
        <v>19</v>
      </c>
      <c r="D524" s="245" t="s">
        <v>16</v>
      </c>
      <c r="E524" s="244">
        <v>0.03</v>
      </c>
      <c r="F524" s="244">
        <v>1</v>
      </c>
      <c r="G524" s="244">
        <v>0.2349</v>
      </c>
      <c r="H524" s="244">
        <v>11.6</v>
      </c>
      <c r="I524" s="244">
        <v>1</v>
      </c>
      <c r="J524" s="244">
        <v>2.72</v>
      </c>
      <c r="K524" s="244"/>
      <c r="L524" s="244">
        <v>25</v>
      </c>
    </row>
    <row r="525" spans="1:12" s="241" customFormat="1" ht="25.5" hidden="1" outlineLevel="2" x14ac:dyDescent="0.25">
      <c r="A525" s="243" t="s">
        <v>1</v>
      </c>
      <c r="B525" s="228" t="s">
        <v>414</v>
      </c>
      <c r="C525" s="242" t="s">
        <v>17</v>
      </c>
      <c r="D525" s="226" t="s">
        <v>18</v>
      </c>
      <c r="E525" s="225">
        <v>5.0000000000000001E-3</v>
      </c>
      <c r="F525" s="225">
        <v>1</v>
      </c>
      <c r="G525" s="225">
        <v>3.9149999999999997E-2</v>
      </c>
      <c r="H525" s="225">
        <v>31.26</v>
      </c>
      <c r="I525" s="225">
        <v>1</v>
      </c>
      <c r="J525" s="225">
        <v>1.22</v>
      </c>
      <c r="K525" s="225">
        <v>9.1300000000000008</v>
      </c>
      <c r="L525" s="225">
        <v>11</v>
      </c>
    </row>
    <row r="526" spans="1:12" s="235" customFormat="1" hidden="1" outlineLevel="2" x14ac:dyDescent="0.25">
      <c r="A526" s="247"/>
      <c r="B526" s="245"/>
      <c r="C526" s="246" t="s">
        <v>19</v>
      </c>
      <c r="D526" s="245" t="s">
        <v>16</v>
      </c>
      <c r="E526" s="244">
        <v>5.0000000000000001E-3</v>
      </c>
      <c r="F526" s="244">
        <v>1</v>
      </c>
      <c r="G526" s="244">
        <v>3.9149999999999997E-2</v>
      </c>
      <c r="H526" s="244">
        <v>13.5</v>
      </c>
      <c r="I526" s="244">
        <v>1</v>
      </c>
      <c r="J526" s="244">
        <v>0.53</v>
      </c>
      <c r="K526" s="244"/>
      <c r="L526" s="244">
        <v>5</v>
      </c>
    </row>
    <row r="527" spans="1:12" s="224" customFormat="1" collapsed="1" x14ac:dyDescent="0.25">
      <c r="A527" s="229"/>
      <c r="B527" s="228" t="s">
        <v>2</v>
      </c>
      <c r="C527" s="227" t="s">
        <v>413</v>
      </c>
      <c r="D527" s="226"/>
      <c r="E527" s="225"/>
      <c r="F527" s="225"/>
      <c r="G527" s="225"/>
      <c r="H527" s="225">
        <v>0.42</v>
      </c>
      <c r="I527" s="225">
        <v>1.25</v>
      </c>
      <c r="J527" s="225">
        <v>4.1500000000000004</v>
      </c>
      <c r="K527" s="225">
        <v>23.1</v>
      </c>
      <c r="L527" s="225">
        <v>95</v>
      </c>
    </row>
    <row r="528" spans="1:12" s="241" customFormat="1" hidden="1" outlineLevel="2" x14ac:dyDescent="0.25">
      <c r="A528" s="243"/>
      <c r="B528" s="228"/>
      <c r="C528" s="242" t="s">
        <v>19</v>
      </c>
      <c r="D528" s="226" t="s">
        <v>16</v>
      </c>
      <c r="E528" s="225">
        <v>0.05</v>
      </c>
      <c r="F528" s="225">
        <v>1</v>
      </c>
      <c r="G528" s="225">
        <v>0.39150000000000001</v>
      </c>
      <c r="H528" s="225"/>
      <c r="I528" s="225">
        <v>1</v>
      </c>
      <c r="J528" s="225">
        <v>4.1500000000000004</v>
      </c>
      <c r="K528" s="225">
        <v>23.1</v>
      </c>
      <c r="L528" s="225">
        <v>95</v>
      </c>
    </row>
    <row r="529" spans="1:12" s="224" customFormat="1" collapsed="1" x14ac:dyDescent="0.25">
      <c r="A529" s="229"/>
      <c r="B529" s="228" t="s">
        <v>3</v>
      </c>
      <c r="C529" s="227" t="s">
        <v>402</v>
      </c>
      <c r="D529" s="226"/>
      <c r="E529" s="225"/>
      <c r="F529" s="225"/>
      <c r="G529" s="225"/>
      <c r="H529" s="225">
        <v>152.84</v>
      </c>
      <c r="I529" s="225">
        <v>1</v>
      </c>
      <c r="J529" s="225">
        <v>1196.74</v>
      </c>
      <c r="K529" s="225"/>
      <c r="L529" s="225"/>
    </row>
    <row r="530" spans="1:12" s="241" customFormat="1" ht="25.5" hidden="1" outlineLevel="2" x14ac:dyDescent="0.25">
      <c r="A530" s="243" t="s">
        <v>2</v>
      </c>
      <c r="B530" s="228" t="s">
        <v>1310</v>
      </c>
      <c r="C530" s="242" t="s">
        <v>1309</v>
      </c>
      <c r="D530" s="226" t="s">
        <v>355</v>
      </c>
      <c r="E530" s="225">
        <v>2.63</v>
      </c>
      <c r="F530" s="225">
        <v>1</v>
      </c>
      <c r="G530" s="225">
        <v>20.5929</v>
      </c>
      <c r="H530" s="225">
        <v>12</v>
      </c>
      <c r="I530" s="225">
        <v>1</v>
      </c>
      <c r="J530" s="225">
        <v>247.11</v>
      </c>
      <c r="K530" s="225">
        <v>5.34</v>
      </c>
      <c r="L530" s="225">
        <v>1320</v>
      </c>
    </row>
    <row r="531" spans="1:12" s="241" customFormat="1" ht="25.5" hidden="1" outlineLevel="2" x14ac:dyDescent="0.25">
      <c r="A531" s="243" t="s">
        <v>3</v>
      </c>
      <c r="B531" s="228" t="s">
        <v>1308</v>
      </c>
      <c r="C531" s="242" t="s">
        <v>1307</v>
      </c>
      <c r="D531" s="226" t="s">
        <v>355</v>
      </c>
      <c r="E531" s="225">
        <v>7.0000000000000007E-2</v>
      </c>
      <c r="F531" s="225">
        <v>1</v>
      </c>
      <c r="G531" s="225">
        <v>0.54810000000000003</v>
      </c>
      <c r="H531" s="225">
        <v>128</v>
      </c>
      <c r="I531" s="225">
        <v>1</v>
      </c>
      <c r="J531" s="225">
        <v>70.16</v>
      </c>
      <c r="K531" s="225">
        <v>5.34</v>
      </c>
      <c r="L531" s="225">
        <v>375</v>
      </c>
    </row>
    <row r="532" spans="1:12" s="241" customFormat="1" ht="25.5" hidden="1" outlineLevel="2" x14ac:dyDescent="0.25">
      <c r="A532" s="243" t="s">
        <v>4</v>
      </c>
      <c r="B532" s="228" t="s">
        <v>1306</v>
      </c>
      <c r="C532" s="242" t="s">
        <v>1305</v>
      </c>
      <c r="D532" s="226" t="s">
        <v>355</v>
      </c>
      <c r="E532" s="225">
        <v>7.0000000000000007E-2</v>
      </c>
      <c r="F532" s="225">
        <v>1</v>
      </c>
      <c r="G532" s="225">
        <v>0.54810000000000003</v>
      </c>
      <c r="H532" s="225">
        <v>128</v>
      </c>
      <c r="I532" s="225">
        <v>1</v>
      </c>
      <c r="J532" s="225">
        <v>70.16</v>
      </c>
      <c r="K532" s="225">
        <v>5.34</v>
      </c>
      <c r="L532" s="225">
        <v>375</v>
      </c>
    </row>
    <row r="533" spans="1:12" s="241" customFormat="1" hidden="1" outlineLevel="2" x14ac:dyDescent="0.25">
      <c r="A533" s="243" t="s">
        <v>6</v>
      </c>
      <c r="B533" s="228" t="s">
        <v>1304</v>
      </c>
      <c r="C533" s="242" t="s">
        <v>1303</v>
      </c>
      <c r="D533" s="226" t="s">
        <v>355</v>
      </c>
      <c r="E533" s="225">
        <v>0.4</v>
      </c>
      <c r="F533" s="225">
        <v>1</v>
      </c>
      <c r="G533" s="225">
        <v>3.1320000000000001</v>
      </c>
      <c r="H533" s="225">
        <v>128</v>
      </c>
      <c r="I533" s="225">
        <v>1</v>
      </c>
      <c r="J533" s="225">
        <v>400.9</v>
      </c>
      <c r="K533" s="225">
        <v>5.34</v>
      </c>
      <c r="L533" s="225">
        <v>2141</v>
      </c>
    </row>
    <row r="534" spans="1:12" s="241" customFormat="1" ht="25.5" hidden="1" outlineLevel="2" x14ac:dyDescent="0.25">
      <c r="A534" s="243" t="s">
        <v>7</v>
      </c>
      <c r="B534" s="228" t="s">
        <v>1302</v>
      </c>
      <c r="C534" s="242" t="s">
        <v>1301</v>
      </c>
      <c r="D534" s="226" t="s">
        <v>355</v>
      </c>
      <c r="E534" s="225">
        <v>0.08</v>
      </c>
      <c r="F534" s="225">
        <v>1</v>
      </c>
      <c r="G534" s="225">
        <v>0.62639999999999996</v>
      </c>
      <c r="H534" s="225">
        <v>63</v>
      </c>
      <c r="I534" s="225">
        <v>1</v>
      </c>
      <c r="J534" s="225">
        <v>39.46</v>
      </c>
      <c r="K534" s="225">
        <v>5.34</v>
      </c>
      <c r="L534" s="225">
        <v>211</v>
      </c>
    </row>
    <row r="535" spans="1:12" s="241" customFormat="1" ht="25.5" hidden="1" outlineLevel="2" x14ac:dyDescent="0.25">
      <c r="A535" s="243" t="s">
        <v>8</v>
      </c>
      <c r="B535" s="228" t="s">
        <v>1300</v>
      </c>
      <c r="C535" s="242" t="s">
        <v>1299</v>
      </c>
      <c r="D535" s="226" t="s">
        <v>355</v>
      </c>
      <c r="E535" s="225">
        <v>0.08</v>
      </c>
      <c r="F535" s="225">
        <v>1</v>
      </c>
      <c r="G535" s="225">
        <v>0.62639999999999996</v>
      </c>
      <c r="H535" s="225">
        <v>63</v>
      </c>
      <c r="I535" s="225">
        <v>1</v>
      </c>
      <c r="J535" s="225">
        <v>39.46</v>
      </c>
      <c r="K535" s="225">
        <v>5.34</v>
      </c>
      <c r="L535" s="225">
        <v>211</v>
      </c>
    </row>
    <row r="536" spans="1:12" s="241" customFormat="1" ht="25.5" hidden="1" outlineLevel="2" x14ac:dyDescent="0.25">
      <c r="A536" s="243" t="s">
        <v>9</v>
      </c>
      <c r="B536" s="228" t="s">
        <v>763</v>
      </c>
      <c r="C536" s="242" t="s">
        <v>762</v>
      </c>
      <c r="D536" s="226" t="s">
        <v>353</v>
      </c>
      <c r="E536" s="225">
        <v>0.26300000000000001</v>
      </c>
      <c r="F536" s="225">
        <v>1</v>
      </c>
      <c r="G536" s="225">
        <v>2.0592899999999998</v>
      </c>
      <c r="H536" s="225">
        <v>160</v>
      </c>
      <c r="I536" s="225">
        <v>1</v>
      </c>
      <c r="J536" s="225">
        <v>329.49</v>
      </c>
      <c r="K536" s="225">
        <v>5.34</v>
      </c>
      <c r="L536" s="225">
        <v>1759</v>
      </c>
    </row>
    <row r="537" spans="1:12" s="230" customFormat="1" outlineLevel="1" collapsed="1" x14ac:dyDescent="0.25">
      <c r="A537" s="234"/>
      <c r="B537" s="232"/>
      <c r="C537" s="233" t="s">
        <v>399</v>
      </c>
      <c r="D537" s="232" t="s">
        <v>16</v>
      </c>
      <c r="E537" s="231">
        <v>7.68</v>
      </c>
      <c r="F537" s="231">
        <v>1.1499999999999999</v>
      </c>
      <c r="G537" s="231">
        <v>60.150060000000003</v>
      </c>
      <c r="H537" s="231"/>
      <c r="I537" s="231"/>
      <c r="J537" s="231"/>
      <c r="K537" s="231"/>
      <c r="L537" s="231"/>
    </row>
    <row r="538" spans="1:12" s="230" customFormat="1" outlineLevel="1" x14ac:dyDescent="0.25">
      <c r="A538" s="234"/>
      <c r="B538" s="232"/>
      <c r="C538" s="233" t="s">
        <v>412</v>
      </c>
      <c r="D538" s="232" t="s">
        <v>16</v>
      </c>
      <c r="E538" s="231">
        <v>0.04</v>
      </c>
      <c r="F538" s="231">
        <v>1.25</v>
      </c>
      <c r="G538" s="231">
        <v>0.39150000000000001</v>
      </c>
      <c r="H538" s="231"/>
      <c r="I538" s="231"/>
      <c r="J538" s="231"/>
      <c r="K538" s="231"/>
      <c r="L538" s="231"/>
    </row>
    <row r="539" spans="1:12" s="235" customFormat="1" x14ac:dyDescent="0.25">
      <c r="A539" s="240"/>
      <c r="B539" s="239"/>
      <c r="C539" s="238" t="s">
        <v>398</v>
      </c>
      <c r="D539" s="237"/>
      <c r="E539" s="236"/>
      <c r="F539" s="236"/>
      <c r="G539" s="236"/>
      <c r="H539" s="236"/>
      <c r="I539" s="236"/>
      <c r="J539" s="236">
        <v>1769.82</v>
      </c>
      <c r="K539" s="236"/>
      <c r="L539" s="236"/>
    </row>
    <row r="540" spans="1:12" s="230" customFormat="1" outlineLevel="1" x14ac:dyDescent="0.25">
      <c r="A540" s="234"/>
      <c r="B540" s="232"/>
      <c r="C540" s="233" t="s">
        <v>397</v>
      </c>
      <c r="D540" s="232"/>
      <c r="E540" s="231"/>
      <c r="F540" s="231"/>
      <c r="G540" s="231"/>
      <c r="H540" s="231"/>
      <c r="I540" s="231"/>
      <c r="J540" s="231">
        <v>556.32000000000005</v>
      </c>
      <c r="K540" s="231"/>
      <c r="L540" s="231">
        <v>12850</v>
      </c>
    </row>
    <row r="541" spans="1:12" s="224" customFormat="1" x14ac:dyDescent="0.25">
      <c r="A541" s="229"/>
      <c r="B541" s="228" t="s">
        <v>584</v>
      </c>
      <c r="C541" s="227" t="s">
        <v>585</v>
      </c>
      <c r="D541" s="226" t="s">
        <v>20</v>
      </c>
      <c r="E541" s="225">
        <v>112</v>
      </c>
      <c r="F541" s="225">
        <v>0.9</v>
      </c>
      <c r="G541" s="225">
        <v>100.8</v>
      </c>
      <c r="H541" s="225"/>
      <c r="I541" s="225"/>
      <c r="J541" s="225">
        <v>560.71</v>
      </c>
      <c r="K541" s="225"/>
      <c r="L541" s="225">
        <v>12953</v>
      </c>
    </row>
    <row r="542" spans="1:12" s="224" customFormat="1" x14ac:dyDescent="0.25">
      <c r="A542" s="229"/>
      <c r="B542" s="228" t="s">
        <v>584</v>
      </c>
      <c r="C542" s="227" t="s">
        <v>583</v>
      </c>
      <c r="D542" s="226" t="s">
        <v>20</v>
      </c>
      <c r="E542" s="225">
        <v>65</v>
      </c>
      <c r="F542" s="225">
        <v>0.85</v>
      </c>
      <c r="G542" s="225">
        <v>55.25</v>
      </c>
      <c r="H542" s="225"/>
      <c r="I542" s="225"/>
      <c r="J542" s="225">
        <v>307.33</v>
      </c>
      <c r="K542" s="225"/>
      <c r="L542" s="225">
        <v>7099</v>
      </c>
    </row>
    <row r="543" spans="1:12" s="195" customFormat="1" x14ac:dyDescent="0.25">
      <c r="A543" s="215"/>
      <c r="B543" s="215"/>
      <c r="C543" s="216" t="s">
        <v>390</v>
      </c>
      <c r="D543" s="215"/>
      <c r="E543" s="214"/>
      <c r="F543" s="214"/>
      <c r="G543" s="214"/>
      <c r="H543" s="214"/>
      <c r="I543" s="214"/>
      <c r="J543" s="213">
        <v>2637.86</v>
      </c>
      <c r="K543" s="213"/>
      <c r="L543" s="213"/>
    </row>
    <row r="544" spans="1:12" s="217" customFormat="1" ht="45.95" customHeight="1" x14ac:dyDescent="0.25">
      <c r="A544" s="223" t="s">
        <v>543</v>
      </c>
      <c r="B544" s="222" t="s">
        <v>1298</v>
      </c>
      <c r="C544" s="221" t="s">
        <v>1297</v>
      </c>
      <c r="D544" s="220" t="s">
        <v>435</v>
      </c>
      <c r="E544" s="219">
        <v>790.83</v>
      </c>
      <c r="F544" s="219">
        <v>1</v>
      </c>
      <c r="G544" s="219">
        <v>790.83</v>
      </c>
      <c r="H544" s="218">
        <v>12.3</v>
      </c>
      <c r="I544" s="218">
        <v>1</v>
      </c>
      <c r="J544" s="218">
        <v>9727.2099999999991</v>
      </c>
      <c r="K544" s="218"/>
      <c r="L544" s="218"/>
    </row>
    <row r="545" spans="1:12" s="195" customFormat="1" x14ac:dyDescent="0.25">
      <c r="A545" s="215"/>
      <c r="B545" s="215"/>
      <c r="C545" s="216" t="s">
        <v>390</v>
      </c>
      <c r="D545" s="215"/>
      <c r="E545" s="214"/>
      <c r="F545" s="214"/>
      <c r="G545" s="214"/>
      <c r="H545" s="214"/>
      <c r="I545" s="214"/>
      <c r="J545" s="213">
        <v>9727.2099999999991</v>
      </c>
      <c r="K545" s="213"/>
      <c r="L545" s="213"/>
    </row>
    <row r="546" spans="1:12" s="195" customFormat="1" ht="12.75" customHeight="1" x14ac:dyDescent="0.25">
      <c r="A546" s="250"/>
      <c r="B546" s="440" t="s">
        <v>1296</v>
      </c>
      <c r="C546" s="440"/>
      <c r="D546" s="440"/>
      <c r="E546" s="440"/>
      <c r="F546" s="440"/>
      <c r="G546" s="440"/>
      <c r="H546" s="249"/>
      <c r="I546" s="249"/>
      <c r="J546" s="249"/>
      <c r="K546" s="249"/>
      <c r="L546" s="248"/>
    </row>
    <row r="547" spans="1:12" s="217" customFormat="1" ht="91.9" customHeight="1" x14ac:dyDescent="0.25">
      <c r="A547" s="223" t="s">
        <v>542</v>
      </c>
      <c r="B547" s="222" t="s">
        <v>1295</v>
      </c>
      <c r="C547" s="221" t="s">
        <v>1294</v>
      </c>
      <c r="D547" s="220" t="s">
        <v>21</v>
      </c>
      <c r="E547" s="219">
        <v>0.64</v>
      </c>
      <c r="F547" s="219">
        <v>1</v>
      </c>
      <c r="G547" s="219">
        <v>0.64</v>
      </c>
      <c r="H547" s="218"/>
      <c r="I547" s="218"/>
      <c r="J547" s="218"/>
      <c r="K547" s="218"/>
      <c r="L547" s="218"/>
    </row>
    <row r="548" spans="1:12" s="224" customFormat="1" x14ac:dyDescent="0.25">
      <c r="A548" s="229"/>
      <c r="B548" s="228" t="s">
        <v>0</v>
      </c>
      <c r="C548" s="227" t="s">
        <v>404</v>
      </c>
      <c r="D548" s="226"/>
      <c r="E548" s="225"/>
      <c r="F548" s="225"/>
      <c r="G548" s="225"/>
      <c r="H548" s="225">
        <v>251.89</v>
      </c>
      <c r="I548" s="225">
        <v>1</v>
      </c>
      <c r="J548" s="225">
        <v>161.21</v>
      </c>
      <c r="K548" s="225">
        <v>23.1</v>
      </c>
      <c r="L548" s="225">
        <v>3724</v>
      </c>
    </row>
    <row r="549" spans="1:12" s="241" customFormat="1" hidden="1" outlineLevel="2" x14ac:dyDescent="0.25">
      <c r="A549" s="243"/>
      <c r="B549" s="228"/>
      <c r="C549" s="242" t="s">
        <v>416</v>
      </c>
      <c r="D549" s="226" t="s">
        <v>16</v>
      </c>
      <c r="E549" s="225">
        <v>29.53</v>
      </c>
      <c r="F549" s="225">
        <v>1</v>
      </c>
      <c r="G549" s="225">
        <v>18.8992</v>
      </c>
      <c r="H549" s="225"/>
      <c r="I549" s="225">
        <v>1</v>
      </c>
      <c r="J549" s="225">
        <v>161.21</v>
      </c>
      <c r="K549" s="225">
        <v>23.1</v>
      </c>
      <c r="L549" s="225">
        <v>3724</v>
      </c>
    </row>
    <row r="550" spans="1:12" s="224" customFormat="1" collapsed="1" x14ac:dyDescent="0.25">
      <c r="A550" s="229"/>
      <c r="B550" s="228" t="s">
        <v>1</v>
      </c>
      <c r="C550" s="227" t="s">
        <v>415</v>
      </c>
      <c r="D550" s="226"/>
      <c r="E550" s="225"/>
      <c r="F550" s="225"/>
      <c r="G550" s="225"/>
      <c r="H550" s="225">
        <v>19.71</v>
      </c>
      <c r="I550" s="225">
        <v>1</v>
      </c>
      <c r="J550" s="225">
        <v>12.61</v>
      </c>
      <c r="K550" s="225"/>
      <c r="L550" s="225"/>
    </row>
    <row r="551" spans="1:12" s="241" customFormat="1" hidden="1" outlineLevel="2" x14ac:dyDescent="0.25">
      <c r="A551" s="243" t="s">
        <v>0</v>
      </c>
      <c r="B551" s="228" t="s">
        <v>428</v>
      </c>
      <c r="C551" s="242" t="s">
        <v>24</v>
      </c>
      <c r="D551" s="226" t="s">
        <v>18</v>
      </c>
      <c r="E551" s="225">
        <v>0.3</v>
      </c>
      <c r="F551" s="225">
        <v>1</v>
      </c>
      <c r="G551" s="225">
        <v>0.192</v>
      </c>
      <c r="H551" s="225">
        <v>65.709999999999994</v>
      </c>
      <c r="I551" s="225">
        <v>1</v>
      </c>
      <c r="J551" s="225">
        <v>12.62</v>
      </c>
      <c r="K551" s="225">
        <v>9.1300000000000008</v>
      </c>
      <c r="L551" s="225">
        <v>115</v>
      </c>
    </row>
    <row r="552" spans="1:12" s="235" customFormat="1" hidden="1" outlineLevel="2" x14ac:dyDescent="0.25">
      <c r="A552" s="247"/>
      <c r="B552" s="245"/>
      <c r="C552" s="246" t="s">
        <v>19</v>
      </c>
      <c r="D552" s="245" t="s">
        <v>16</v>
      </c>
      <c r="E552" s="244">
        <v>0.3</v>
      </c>
      <c r="F552" s="244">
        <v>1</v>
      </c>
      <c r="G552" s="244">
        <v>0.192</v>
      </c>
      <c r="H552" s="244">
        <v>11.6</v>
      </c>
      <c r="I552" s="244">
        <v>1</v>
      </c>
      <c r="J552" s="244">
        <v>2.23</v>
      </c>
      <c r="K552" s="244"/>
      <c r="L552" s="244">
        <v>20</v>
      </c>
    </row>
    <row r="553" spans="1:12" s="224" customFormat="1" collapsed="1" x14ac:dyDescent="0.25">
      <c r="A553" s="229"/>
      <c r="B553" s="228" t="s">
        <v>2</v>
      </c>
      <c r="C553" s="227" t="s">
        <v>413</v>
      </c>
      <c r="D553" s="226"/>
      <c r="E553" s="225"/>
      <c r="F553" s="225"/>
      <c r="G553" s="225"/>
      <c r="H553" s="225">
        <v>3.48</v>
      </c>
      <c r="I553" s="225">
        <v>1</v>
      </c>
      <c r="J553" s="225">
        <v>2.23</v>
      </c>
      <c r="K553" s="225">
        <v>23.1</v>
      </c>
      <c r="L553" s="225">
        <v>51</v>
      </c>
    </row>
    <row r="554" spans="1:12" s="241" customFormat="1" hidden="1" outlineLevel="2" x14ac:dyDescent="0.25">
      <c r="A554" s="243"/>
      <c r="B554" s="228"/>
      <c r="C554" s="242" t="s">
        <v>19</v>
      </c>
      <c r="D554" s="226" t="s">
        <v>16</v>
      </c>
      <c r="E554" s="225">
        <v>0.3</v>
      </c>
      <c r="F554" s="225">
        <v>1</v>
      </c>
      <c r="G554" s="225">
        <v>0.192</v>
      </c>
      <c r="H554" s="225"/>
      <c r="I554" s="225">
        <v>1</v>
      </c>
      <c r="J554" s="225">
        <v>2.23</v>
      </c>
      <c r="K554" s="225">
        <v>23.1</v>
      </c>
      <c r="L554" s="225">
        <v>51</v>
      </c>
    </row>
    <row r="555" spans="1:12" s="224" customFormat="1" collapsed="1" x14ac:dyDescent="0.25">
      <c r="A555" s="229"/>
      <c r="B555" s="228" t="s">
        <v>3</v>
      </c>
      <c r="C555" s="227" t="s">
        <v>402</v>
      </c>
      <c r="D555" s="226"/>
      <c r="E555" s="225"/>
      <c r="F555" s="225"/>
      <c r="G555" s="225"/>
      <c r="H555" s="225">
        <v>1.45</v>
      </c>
      <c r="I555" s="225">
        <v>1</v>
      </c>
      <c r="J555" s="225">
        <v>0.93</v>
      </c>
      <c r="K555" s="225"/>
      <c r="L555" s="225"/>
    </row>
    <row r="556" spans="1:12" s="241" customFormat="1" hidden="1" outlineLevel="2" x14ac:dyDescent="0.25">
      <c r="A556" s="243" t="s">
        <v>1</v>
      </c>
      <c r="B556" s="228" t="s">
        <v>1293</v>
      </c>
      <c r="C556" s="242" t="s">
        <v>1292</v>
      </c>
      <c r="D556" s="226" t="s">
        <v>1291</v>
      </c>
      <c r="E556" s="225">
        <v>3.63</v>
      </c>
      <c r="F556" s="225">
        <v>1</v>
      </c>
      <c r="G556" s="225">
        <v>2.3231999999999999</v>
      </c>
      <c r="H556" s="225">
        <v>0.4</v>
      </c>
      <c r="I556" s="225">
        <v>1</v>
      </c>
      <c r="J556" s="225">
        <v>0.93</v>
      </c>
      <c r="K556" s="225">
        <v>5.34</v>
      </c>
      <c r="L556" s="225">
        <v>5</v>
      </c>
    </row>
    <row r="557" spans="1:12" s="230" customFormat="1" outlineLevel="1" collapsed="1" x14ac:dyDescent="0.25">
      <c r="A557" s="234"/>
      <c r="B557" s="232"/>
      <c r="C557" s="233" t="s">
        <v>399</v>
      </c>
      <c r="D557" s="232" t="s">
        <v>16</v>
      </c>
      <c r="E557" s="231">
        <v>29.53</v>
      </c>
      <c r="F557" s="231">
        <v>1</v>
      </c>
      <c r="G557" s="231">
        <v>18.8992</v>
      </c>
      <c r="H557" s="231"/>
      <c r="I557" s="231"/>
      <c r="J557" s="231"/>
      <c r="K557" s="231"/>
      <c r="L557" s="231"/>
    </row>
    <row r="558" spans="1:12" s="230" customFormat="1" outlineLevel="1" x14ac:dyDescent="0.25">
      <c r="A558" s="234"/>
      <c r="B558" s="232"/>
      <c r="C558" s="233" t="s">
        <v>412</v>
      </c>
      <c r="D558" s="232" t="s">
        <v>16</v>
      </c>
      <c r="E558" s="231">
        <v>0.3</v>
      </c>
      <c r="F558" s="231">
        <v>1</v>
      </c>
      <c r="G558" s="231">
        <v>0.192</v>
      </c>
      <c r="H558" s="231"/>
      <c r="I558" s="231"/>
      <c r="J558" s="231"/>
      <c r="K558" s="231"/>
      <c r="L558" s="231"/>
    </row>
    <row r="559" spans="1:12" s="235" customFormat="1" x14ac:dyDescent="0.25">
      <c r="A559" s="240"/>
      <c r="B559" s="239"/>
      <c r="C559" s="238" t="s">
        <v>398</v>
      </c>
      <c r="D559" s="237"/>
      <c r="E559" s="236"/>
      <c r="F559" s="236"/>
      <c r="G559" s="236"/>
      <c r="H559" s="236"/>
      <c r="I559" s="236"/>
      <c r="J559" s="236">
        <v>174.75</v>
      </c>
      <c r="K559" s="236"/>
      <c r="L559" s="236"/>
    </row>
    <row r="560" spans="1:12" s="230" customFormat="1" outlineLevel="1" x14ac:dyDescent="0.25">
      <c r="A560" s="234"/>
      <c r="B560" s="232"/>
      <c r="C560" s="233" t="s">
        <v>397</v>
      </c>
      <c r="D560" s="232"/>
      <c r="E560" s="231"/>
      <c r="F560" s="231"/>
      <c r="G560" s="231"/>
      <c r="H560" s="231"/>
      <c r="I560" s="231"/>
      <c r="J560" s="231">
        <v>163.44</v>
      </c>
      <c r="K560" s="231"/>
      <c r="L560" s="231">
        <v>3775</v>
      </c>
    </row>
    <row r="561" spans="1:12" s="224" customFormat="1" x14ac:dyDescent="0.25">
      <c r="A561" s="229"/>
      <c r="B561" s="228" t="s">
        <v>806</v>
      </c>
      <c r="C561" s="227" t="s">
        <v>807</v>
      </c>
      <c r="D561" s="226" t="s">
        <v>20</v>
      </c>
      <c r="E561" s="225">
        <v>102</v>
      </c>
      <c r="F561" s="225">
        <v>1</v>
      </c>
      <c r="G561" s="225">
        <v>102</v>
      </c>
      <c r="H561" s="225"/>
      <c r="I561" s="225"/>
      <c r="J561" s="225">
        <v>166.71</v>
      </c>
      <c r="K561" s="225"/>
      <c r="L561" s="225">
        <v>3851</v>
      </c>
    </row>
    <row r="562" spans="1:12" s="224" customFormat="1" x14ac:dyDescent="0.25">
      <c r="A562" s="229"/>
      <c r="B562" s="228" t="s">
        <v>806</v>
      </c>
      <c r="C562" s="227" t="s">
        <v>805</v>
      </c>
      <c r="D562" s="226" t="s">
        <v>20</v>
      </c>
      <c r="E562" s="225">
        <v>54</v>
      </c>
      <c r="F562" s="225">
        <v>1</v>
      </c>
      <c r="G562" s="225">
        <v>54</v>
      </c>
      <c r="H562" s="225"/>
      <c r="I562" s="225"/>
      <c r="J562" s="225">
        <v>88.26</v>
      </c>
      <c r="K562" s="225"/>
      <c r="L562" s="225">
        <v>2039</v>
      </c>
    </row>
    <row r="563" spans="1:12" s="195" customFormat="1" x14ac:dyDescent="0.25">
      <c r="A563" s="215"/>
      <c r="B563" s="215"/>
      <c r="C563" s="216" t="s">
        <v>390</v>
      </c>
      <c r="D563" s="215"/>
      <c r="E563" s="214"/>
      <c r="F563" s="214"/>
      <c r="G563" s="214"/>
      <c r="H563" s="214"/>
      <c r="I563" s="214"/>
      <c r="J563" s="213">
        <v>429.72</v>
      </c>
      <c r="K563" s="213"/>
      <c r="L563" s="213"/>
    </row>
    <row r="564" spans="1:12" s="217" customFormat="1" ht="91.9" customHeight="1" x14ac:dyDescent="0.25">
      <c r="A564" s="223" t="s">
        <v>541</v>
      </c>
      <c r="B564" s="222" t="s">
        <v>1290</v>
      </c>
      <c r="C564" s="221" t="s">
        <v>1289</v>
      </c>
      <c r="D564" s="220" t="s">
        <v>15</v>
      </c>
      <c r="E564" s="219">
        <v>1.1200000000000001</v>
      </c>
      <c r="F564" s="219">
        <v>1</v>
      </c>
      <c r="G564" s="219">
        <v>1.1200000000000001</v>
      </c>
      <c r="H564" s="218"/>
      <c r="I564" s="218"/>
      <c r="J564" s="218"/>
      <c r="K564" s="218"/>
      <c r="L564" s="218"/>
    </row>
    <row r="565" spans="1:12" s="224" customFormat="1" x14ac:dyDescent="0.25">
      <c r="A565" s="229"/>
      <c r="B565" s="228" t="s">
        <v>0</v>
      </c>
      <c r="C565" s="227" t="s">
        <v>404</v>
      </c>
      <c r="D565" s="226"/>
      <c r="E565" s="225"/>
      <c r="F565" s="225"/>
      <c r="G565" s="225"/>
      <c r="H565" s="225">
        <v>222.32</v>
      </c>
      <c r="I565" s="225">
        <v>1</v>
      </c>
      <c r="J565" s="225">
        <v>249</v>
      </c>
      <c r="K565" s="225">
        <v>23.1</v>
      </c>
      <c r="L565" s="225">
        <v>5752</v>
      </c>
    </row>
    <row r="566" spans="1:12" s="241" customFormat="1" hidden="1" outlineLevel="2" x14ac:dyDescent="0.25">
      <c r="A566" s="243"/>
      <c r="B566" s="228"/>
      <c r="C566" s="242" t="s">
        <v>1116</v>
      </c>
      <c r="D566" s="226" t="s">
        <v>16</v>
      </c>
      <c r="E566" s="225">
        <v>28</v>
      </c>
      <c r="F566" s="225">
        <v>1</v>
      </c>
      <c r="G566" s="225">
        <v>31.36</v>
      </c>
      <c r="H566" s="225"/>
      <c r="I566" s="225">
        <v>1</v>
      </c>
      <c r="J566" s="225">
        <v>249</v>
      </c>
      <c r="K566" s="225">
        <v>23.1</v>
      </c>
      <c r="L566" s="225">
        <v>5752</v>
      </c>
    </row>
    <row r="567" spans="1:12" s="224" customFormat="1" collapsed="1" x14ac:dyDescent="0.25">
      <c r="A567" s="229"/>
      <c r="B567" s="228" t="s">
        <v>1</v>
      </c>
      <c r="C567" s="227" t="s">
        <v>415</v>
      </c>
      <c r="D567" s="226"/>
      <c r="E567" s="225"/>
      <c r="F567" s="225"/>
      <c r="G567" s="225"/>
      <c r="H567" s="225">
        <v>158.06</v>
      </c>
      <c r="I567" s="225">
        <v>1</v>
      </c>
      <c r="J567" s="225">
        <v>177.03</v>
      </c>
      <c r="K567" s="225"/>
      <c r="L567" s="225"/>
    </row>
    <row r="568" spans="1:12" s="241" customFormat="1" ht="25.5" hidden="1" outlineLevel="2" x14ac:dyDescent="0.25">
      <c r="A568" s="243" t="s">
        <v>0</v>
      </c>
      <c r="B568" s="228" t="s">
        <v>1119</v>
      </c>
      <c r="C568" s="242" t="s">
        <v>1118</v>
      </c>
      <c r="D568" s="226" t="s">
        <v>18</v>
      </c>
      <c r="E568" s="225">
        <v>3.14</v>
      </c>
      <c r="F568" s="225">
        <v>1</v>
      </c>
      <c r="G568" s="225">
        <v>3.5167999999999999</v>
      </c>
      <c r="H568" s="225">
        <v>1.53</v>
      </c>
      <c r="I568" s="225">
        <v>1</v>
      </c>
      <c r="J568" s="225">
        <v>5.38</v>
      </c>
      <c r="K568" s="225">
        <v>9.1300000000000008</v>
      </c>
      <c r="L568" s="225">
        <v>49</v>
      </c>
    </row>
    <row r="569" spans="1:12" s="241" customFormat="1" ht="25.5" hidden="1" outlineLevel="2" x14ac:dyDescent="0.25">
      <c r="A569" s="243" t="s">
        <v>1</v>
      </c>
      <c r="B569" s="228" t="s">
        <v>1197</v>
      </c>
      <c r="C569" s="242" t="s">
        <v>1196</v>
      </c>
      <c r="D569" s="226" t="s">
        <v>18</v>
      </c>
      <c r="E569" s="225">
        <v>3.14</v>
      </c>
      <c r="F569" s="225">
        <v>1</v>
      </c>
      <c r="G569" s="225">
        <v>3.5167999999999999</v>
      </c>
      <c r="H569" s="225">
        <v>48.81</v>
      </c>
      <c r="I569" s="225">
        <v>1</v>
      </c>
      <c r="J569" s="225">
        <v>171.66</v>
      </c>
      <c r="K569" s="225">
        <v>9.1300000000000008</v>
      </c>
      <c r="L569" s="225">
        <v>1567</v>
      </c>
    </row>
    <row r="570" spans="1:12" s="230" customFormat="1" outlineLevel="1" collapsed="1" x14ac:dyDescent="0.25">
      <c r="A570" s="234"/>
      <c r="B570" s="232"/>
      <c r="C570" s="233" t="s">
        <v>399</v>
      </c>
      <c r="D570" s="232" t="s">
        <v>16</v>
      </c>
      <c r="E570" s="231">
        <v>28</v>
      </c>
      <c r="F570" s="231">
        <v>1</v>
      </c>
      <c r="G570" s="231">
        <v>31.36</v>
      </c>
      <c r="H570" s="231"/>
      <c r="I570" s="231"/>
      <c r="J570" s="231"/>
      <c r="K570" s="231"/>
      <c r="L570" s="231"/>
    </row>
    <row r="571" spans="1:12" s="235" customFormat="1" x14ac:dyDescent="0.25">
      <c r="A571" s="240"/>
      <c r="B571" s="239"/>
      <c r="C571" s="238" t="s">
        <v>398</v>
      </c>
      <c r="D571" s="237"/>
      <c r="E571" s="236"/>
      <c r="F571" s="236"/>
      <c r="G571" s="236"/>
      <c r="H571" s="236"/>
      <c r="I571" s="236"/>
      <c r="J571" s="236">
        <v>426.03</v>
      </c>
      <c r="K571" s="236"/>
      <c r="L571" s="236"/>
    </row>
    <row r="572" spans="1:12" s="230" customFormat="1" outlineLevel="1" x14ac:dyDescent="0.25">
      <c r="A572" s="234"/>
      <c r="B572" s="232"/>
      <c r="C572" s="233" t="s">
        <v>397</v>
      </c>
      <c r="D572" s="232"/>
      <c r="E572" s="231"/>
      <c r="F572" s="231"/>
      <c r="G572" s="231"/>
      <c r="H572" s="231"/>
      <c r="I572" s="231"/>
      <c r="J572" s="231">
        <v>249</v>
      </c>
      <c r="K572" s="231"/>
      <c r="L572" s="231">
        <v>5752</v>
      </c>
    </row>
    <row r="573" spans="1:12" s="224" customFormat="1" x14ac:dyDescent="0.25">
      <c r="A573" s="229"/>
      <c r="B573" s="228" t="s">
        <v>1287</v>
      </c>
      <c r="C573" s="227" t="s">
        <v>1288</v>
      </c>
      <c r="D573" s="226" t="s">
        <v>20</v>
      </c>
      <c r="E573" s="225">
        <v>89</v>
      </c>
      <c r="F573" s="225">
        <v>1</v>
      </c>
      <c r="G573" s="225">
        <v>89</v>
      </c>
      <c r="H573" s="225"/>
      <c r="I573" s="225"/>
      <c r="J573" s="225">
        <v>221.6</v>
      </c>
      <c r="K573" s="225"/>
      <c r="L573" s="225">
        <v>5119</v>
      </c>
    </row>
    <row r="574" spans="1:12" s="224" customFormat="1" x14ac:dyDescent="0.25">
      <c r="A574" s="229"/>
      <c r="B574" s="228" t="s">
        <v>1287</v>
      </c>
      <c r="C574" s="227" t="s">
        <v>1286</v>
      </c>
      <c r="D574" s="226" t="s">
        <v>20</v>
      </c>
      <c r="E574" s="225">
        <v>44</v>
      </c>
      <c r="F574" s="225">
        <v>1</v>
      </c>
      <c r="G574" s="225">
        <v>44</v>
      </c>
      <c r="H574" s="225"/>
      <c r="I574" s="225"/>
      <c r="J574" s="225">
        <v>109.56</v>
      </c>
      <c r="K574" s="225"/>
      <c r="L574" s="225">
        <v>2531</v>
      </c>
    </row>
    <row r="575" spans="1:12" s="195" customFormat="1" x14ac:dyDescent="0.25">
      <c r="A575" s="215"/>
      <c r="B575" s="215"/>
      <c r="C575" s="216" t="s">
        <v>390</v>
      </c>
      <c r="D575" s="215"/>
      <c r="E575" s="214"/>
      <c r="F575" s="214"/>
      <c r="G575" s="214"/>
      <c r="H575" s="214"/>
      <c r="I575" s="214"/>
      <c r="J575" s="213">
        <v>757.19</v>
      </c>
      <c r="K575" s="213"/>
      <c r="L575" s="213"/>
    </row>
    <row r="576" spans="1:12" s="217" customFormat="1" ht="91.9" customHeight="1" x14ac:dyDescent="0.25">
      <c r="A576" s="223" t="s">
        <v>540</v>
      </c>
      <c r="B576" s="222" t="s">
        <v>983</v>
      </c>
      <c r="C576" s="221" t="s">
        <v>982</v>
      </c>
      <c r="D576" s="220" t="s">
        <v>25</v>
      </c>
      <c r="E576" s="219">
        <v>312</v>
      </c>
      <c r="F576" s="219">
        <v>1</v>
      </c>
      <c r="G576" s="219">
        <v>312</v>
      </c>
      <c r="H576" s="218"/>
      <c r="I576" s="218"/>
      <c r="J576" s="218"/>
      <c r="K576" s="218"/>
      <c r="L576" s="218"/>
    </row>
    <row r="577" spans="1:12" s="224" customFormat="1" x14ac:dyDescent="0.25">
      <c r="A577" s="229"/>
      <c r="B577" s="228" t="s">
        <v>0</v>
      </c>
      <c r="C577" s="227" t="s">
        <v>404</v>
      </c>
      <c r="D577" s="226"/>
      <c r="E577" s="225"/>
      <c r="F577" s="225"/>
      <c r="G577" s="225"/>
      <c r="H577" s="225">
        <v>4.38</v>
      </c>
      <c r="I577" s="225">
        <v>1</v>
      </c>
      <c r="J577" s="225">
        <v>1366.56</v>
      </c>
      <c r="K577" s="225">
        <v>23.1</v>
      </c>
      <c r="L577" s="225">
        <v>31568</v>
      </c>
    </row>
    <row r="578" spans="1:12" s="241" customFormat="1" hidden="1" outlineLevel="2" x14ac:dyDescent="0.25">
      <c r="A578" s="243"/>
      <c r="B578" s="228"/>
      <c r="C578" s="242" t="s">
        <v>1228</v>
      </c>
      <c r="D578" s="226" t="s">
        <v>16</v>
      </c>
      <c r="E578" s="225">
        <v>0.57999999999999996</v>
      </c>
      <c r="F578" s="225">
        <v>1</v>
      </c>
      <c r="G578" s="225">
        <v>180.96</v>
      </c>
      <c r="H578" s="225"/>
      <c r="I578" s="225">
        <v>1</v>
      </c>
      <c r="J578" s="225">
        <v>1366.56</v>
      </c>
      <c r="K578" s="225">
        <v>23.1</v>
      </c>
      <c r="L578" s="225">
        <v>31568</v>
      </c>
    </row>
    <row r="579" spans="1:12" s="230" customFormat="1" outlineLevel="1" collapsed="1" x14ac:dyDescent="0.25">
      <c r="A579" s="234"/>
      <c r="B579" s="232"/>
      <c r="C579" s="233" t="s">
        <v>399</v>
      </c>
      <c r="D579" s="232" t="s">
        <v>16</v>
      </c>
      <c r="E579" s="231">
        <v>0.57999999999999996</v>
      </c>
      <c r="F579" s="231">
        <v>1</v>
      </c>
      <c r="G579" s="231">
        <v>180.96</v>
      </c>
      <c r="H579" s="231"/>
      <c r="I579" s="231"/>
      <c r="J579" s="231"/>
      <c r="K579" s="231"/>
      <c r="L579" s="231"/>
    </row>
    <row r="580" spans="1:12" s="235" customFormat="1" x14ac:dyDescent="0.25">
      <c r="A580" s="240"/>
      <c r="B580" s="239"/>
      <c r="C580" s="238" t="s">
        <v>398</v>
      </c>
      <c r="D580" s="237"/>
      <c r="E580" s="236"/>
      <c r="F580" s="236"/>
      <c r="G580" s="236"/>
      <c r="H580" s="236"/>
      <c r="I580" s="236"/>
      <c r="J580" s="236">
        <v>1366.56</v>
      </c>
      <c r="K580" s="236"/>
      <c r="L580" s="236"/>
    </row>
    <row r="581" spans="1:12" s="230" customFormat="1" outlineLevel="1" x14ac:dyDescent="0.25">
      <c r="A581" s="234"/>
      <c r="B581" s="232"/>
      <c r="C581" s="233" t="s">
        <v>397</v>
      </c>
      <c r="D581" s="232"/>
      <c r="E581" s="231"/>
      <c r="F581" s="231"/>
      <c r="G581" s="231"/>
      <c r="H581" s="231"/>
      <c r="I581" s="231"/>
      <c r="J581" s="231">
        <v>1366.56</v>
      </c>
      <c r="K581" s="231"/>
      <c r="L581" s="231">
        <v>31568</v>
      </c>
    </row>
    <row r="582" spans="1:12" s="224" customFormat="1" x14ac:dyDescent="0.25">
      <c r="A582" s="229"/>
      <c r="B582" s="228" t="s">
        <v>980</v>
      </c>
      <c r="C582" s="227" t="s">
        <v>981</v>
      </c>
      <c r="D582" s="226" t="s">
        <v>20</v>
      </c>
      <c r="E582" s="225">
        <v>90</v>
      </c>
      <c r="F582" s="225">
        <v>1</v>
      </c>
      <c r="G582" s="225">
        <v>90</v>
      </c>
      <c r="H582" s="225"/>
      <c r="I582" s="225"/>
      <c r="J582" s="225">
        <v>1229.28</v>
      </c>
      <c r="K582" s="225"/>
      <c r="L582" s="225">
        <v>28411</v>
      </c>
    </row>
    <row r="583" spans="1:12" s="224" customFormat="1" x14ac:dyDescent="0.25">
      <c r="A583" s="229"/>
      <c r="B583" s="228" t="s">
        <v>980</v>
      </c>
      <c r="C583" s="227" t="s">
        <v>979</v>
      </c>
      <c r="D583" s="226" t="s">
        <v>20</v>
      </c>
      <c r="E583" s="225">
        <v>46</v>
      </c>
      <c r="F583" s="225">
        <v>1</v>
      </c>
      <c r="G583" s="225">
        <v>46</v>
      </c>
      <c r="H583" s="225"/>
      <c r="I583" s="225"/>
      <c r="J583" s="225">
        <v>627.12</v>
      </c>
      <c r="K583" s="225"/>
      <c r="L583" s="225">
        <v>14520</v>
      </c>
    </row>
    <row r="584" spans="1:12" s="195" customFormat="1" x14ac:dyDescent="0.25">
      <c r="A584" s="215"/>
      <c r="B584" s="215"/>
      <c r="C584" s="216" t="s">
        <v>390</v>
      </c>
      <c r="D584" s="215"/>
      <c r="E584" s="214"/>
      <c r="F584" s="214"/>
      <c r="G584" s="214"/>
      <c r="H584" s="214"/>
      <c r="I584" s="214"/>
      <c r="J584" s="213">
        <v>3222.96</v>
      </c>
      <c r="K584" s="213"/>
      <c r="L584" s="213"/>
    </row>
    <row r="585" spans="1:12" s="217" customFormat="1" ht="91.9" customHeight="1" x14ac:dyDescent="0.25">
      <c r="A585" s="223" t="s">
        <v>539</v>
      </c>
      <c r="B585" s="222" t="s">
        <v>803</v>
      </c>
      <c r="C585" s="221" t="s">
        <v>1285</v>
      </c>
      <c r="D585" s="220" t="s">
        <v>21</v>
      </c>
      <c r="E585" s="219">
        <v>0.52</v>
      </c>
      <c r="F585" s="219">
        <v>1</v>
      </c>
      <c r="G585" s="219">
        <v>0.52</v>
      </c>
      <c r="H585" s="218"/>
      <c r="I585" s="218"/>
      <c r="J585" s="218"/>
      <c r="K585" s="218"/>
      <c r="L585" s="218"/>
    </row>
    <row r="586" spans="1:12" s="224" customFormat="1" x14ac:dyDescent="0.25">
      <c r="A586" s="229"/>
      <c r="B586" s="228" t="s">
        <v>0</v>
      </c>
      <c r="C586" s="227" t="s">
        <v>404</v>
      </c>
      <c r="D586" s="226"/>
      <c r="E586" s="225"/>
      <c r="F586" s="225"/>
      <c r="G586" s="225"/>
      <c r="H586" s="225">
        <v>390.1</v>
      </c>
      <c r="I586" s="225">
        <v>1.1499999999999999</v>
      </c>
      <c r="J586" s="225">
        <v>233.28</v>
      </c>
      <c r="K586" s="225">
        <v>23.1</v>
      </c>
      <c r="L586" s="225">
        <v>5389</v>
      </c>
    </row>
    <row r="587" spans="1:12" s="241" customFormat="1" hidden="1" outlineLevel="2" x14ac:dyDescent="0.25">
      <c r="A587" s="243"/>
      <c r="B587" s="228"/>
      <c r="C587" s="242" t="s">
        <v>524</v>
      </c>
      <c r="D587" s="226" t="s">
        <v>16</v>
      </c>
      <c r="E587" s="225">
        <v>41.5</v>
      </c>
      <c r="F587" s="225">
        <v>1.1499999999999999</v>
      </c>
      <c r="G587" s="225">
        <v>24.817</v>
      </c>
      <c r="H587" s="225"/>
      <c r="I587" s="225">
        <v>1</v>
      </c>
      <c r="J587" s="225">
        <v>233.28</v>
      </c>
      <c r="K587" s="225">
        <v>23.1</v>
      </c>
      <c r="L587" s="225">
        <v>5389</v>
      </c>
    </row>
    <row r="588" spans="1:12" s="224" customFormat="1" collapsed="1" x14ac:dyDescent="0.25">
      <c r="A588" s="229"/>
      <c r="B588" s="228" t="s">
        <v>1</v>
      </c>
      <c r="C588" s="227" t="s">
        <v>415</v>
      </c>
      <c r="D588" s="226"/>
      <c r="E588" s="225"/>
      <c r="F588" s="225"/>
      <c r="G588" s="225"/>
      <c r="H588" s="225">
        <v>204.08</v>
      </c>
      <c r="I588" s="225">
        <v>1.25</v>
      </c>
      <c r="J588" s="225">
        <v>132.65</v>
      </c>
      <c r="K588" s="225"/>
      <c r="L588" s="225"/>
    </row>
    <row r="589" spans="1:12" s="241" customFormat="1" ht="25.5" hidden="1" outlineLevel="2" x14ac:dyDescent="0.25">
      <c r="A589" s="243" t="s">
        <v>0</v>
      </c>
      <c r="B589" s="228" t="s">
        <v>481</v>
      </c>
      <c r="C589" s="242" t="s">
        <v>38</v>
      </c>
      <c r="D589" s="226" t="s">
        <v>18</v>
      </c>
      <c r="E589" s="225">
        <v>5.8</v>
      </c>
      <c r="F589" s="225">
        <v>1</v>
      </c>
      <c r="G589" s="225">
        <v>3.016</v>
      </c>
      <c r="H589" s="225">
        <v>8.1</v>
      </c>
      <c r="I589" s="225">
        <v>1</v>
      </c>
      <c r="J589" s="225">
        <v>24.43</v>
      </c>
      <c r="K589" s="225">
        <v>9.1300000000000008</v>
      </c>
      <c r="L589" s="225">
        <v>223</v>
      </c>
    </row>
    <row r="590" spans="1:12" s="241" customFormat="1" hidden="1" outlineLevel="2" x14ac:dyDescent="0.25">
      <c r="A590" s="243" t="s">
        <v>1</v>
      </c>
      <c r="B590" s="228" t="s">
        <v>428</v>
      </c>
      <c r="C590" s="242" t="s">
        <v>24</v>
      </c>
      <c r="D590" s="226" t="s">
        <v>18</v>
      </c>
      <c r="E590" s="225">
        <v>2.21</v>
      </c>
      <c r="F590" s="225">
        <v>1</v>
      </c>
      <c r="G590" s="225">
        <v>1.1492</v>
      </c>
      <c r="H590" s="225">
        <v>65.709999999999994</v>
      </c>
      <c r="I590" s="225">
        <v>1</v>
      </c>
      <c r="J590" s="225">
        <v>75.510000000000005</v>
      </c>
      <c r="K590" s="225">
        <v>9.1300000000000008</v>
      </c>
      <c r="L590" s="225">
        <v>689</v>
      </c>
    </row>
    <row r="591" spans="1:12" s="235" customFormat="1" hidden="1" outlineLevel="2" x14ac:dyDescent="0.25">
      <c r="A591" s="247"/>
      <c r="B591" s="245"/>
      <c r="C591" s="246" t="s">
        <v>19</v>
      </c>
      <c r="D591" s="245" t="s">
        <v>16</v>
      </c>
      <c r="E591" s="244">
        <v>2.21</v>
      </c>
      <c r="F591" s="244">
        <v>1</v>
      </c>
      <c r="G591" s="244">
        <v>1.1492</v>
      </c>
      <c r="H591" s="244">
        <v>11.6</v>
      </c>
      <c r="I591" s="244">
        <v>1</v>
      </c>
      <c r="J591" s="244">
        <v>13.33</v>
      </c>
      <c r="K591" s="244"/>
      <c r="L591" s="244">
        <v>122</v>
      </c>
    </row>
    <row r="592" spans="1:12" s="241" customFormat="1" ht="25.5" hidden="1" outlineLevel="2" x14ac:dyDescent="0.25">
      <c r="A592" s="243" t="s">
        <v>2</v>
      </c>
      <c r="B592" s="228" t="s">
        <v>414</v>
      </c>
      <c r="C592" s="242" t="s">
        <v>17</v>
      </c>
      <c r="D592" s="226" t="s">
        <v>18</v>
      </c>
      <c r="E592" s="225">
        <v>0.38</v>
      </c>
      <c r="F592" s="225">
        <v>1</v>
      </c>
      <c r="G592" s="225">
        <v>0.1976</v>
      </c>
      <c r="H592" s="225">
        <v>31.26</v>
      </c>
      <c r="I592" s="225">
        <v>1</v>
      </c>
      <c r="J592" s="225">
        <v>6.18</v>
      </c>
      <c r="K592" s="225">
        <v>9.1300000000000008</v>
      </c>
      <c r="L592" s="225">
        <v>56</v>
      </c>
    </row>
    <row r="593" spans="1:12" s="235" customFormat="1" hidden="1" outlineLevel="2" x14ac:dyDescent="0.25">
      <c r="A593" s="247"/>
      <c r="B593" s="245"/>
      <c r="C593" s="246" t="s">
        <v>19</v>
      </c>
      <c r="D593" s="245" t="s">
        <v>16</v>
      </c>
      <c r="E593" s="244">
        <v>0.38</v>
      </c>
      <c r="F593" s="244">
        <v>1</v>
      </c>
      <c r="G593" s="244">
        <v>0.1976</v>
      </c>
      <c r="H593" s="244">
        <v>13.5</v>
      </c>
      <c r="I593" s="244">
        <v>1</v>
      </c>
      <c r="J593" s="244">
        <v>2.67</v>
      </c>
      <c r="K593" s="244"/>
      <c r="L593" s="244">
        <v>24</v>
      </c>
    </row>
    <row r="594" spans="1:12" s="224" customFormat="1" collapsed="1" x14ac:dyDescent="0.25">
      <c r="A594" s="229"/>
      <c r="B594" s="228" t="s">
        <v>2</v>
      </c>
      <c r="C594" s="227" t="s">
        <v>413</v>
      </c>
      <c r="D594" s="226"/>
      <c r="E594" s="225"/>
      <c r="F594" s="225"/>
      <c r="G594" s="225"/>
      <c r="H594" s="225">
        <v>30.77</v>
      </c>
      <c r="I594" s="225">
        <v>1.25</v>
      </c>
      <c r="J594" s="225">
        <v>20</v>
      </c>
      <c r="K594" s="225">
        <v>23.1</v>
      </c>
      <c r="L594" s="225">
        <v>462</v>
      </c>
    </row>
    <row r="595" spans="1:12" s="241" customFormat="1" hidden="1" outlineLevel="2" x14ac:dyDescent="0.25">
      <c r="A595" s="243"/>
      <c r="B595" s="228"/>
      <c r="C595" s="242" t="s">
        <v>19</v>
      </c>
      <c r="D595" s="226" t="s">
        <v>16</v>
      </c>
      <c r="E595" s="225">
        <v>3.2374999999999998</v>
      </c>
      <c r="F595" s="225">
        <v>1</v>
      </c>
      <c r="G595" s="225">
        <v>1.6835</v>
      </c>
      <c r="H595" s="225"/>
      <c r="I595" s="225">
        <v>1</v>
      </c>
      <c r="J595" s="225">
        <v>20</v>
      </c>
      <c r="K595" s="225">
        <v>23.1</v>
      </c>
      <c r="L595" s="225">
        <v>462</v>
      </c>
    </row>
    <row r="596" spans="1:12" s="224" customFormat="1" collapsed="1" x14ac:dyDescent="0.25">
      <c r="A596" s="229"/>
      <c r="B596" s="228" t="s">
        <v>3</v>
      </c>
      <c r="C596" s="227" t="s">
        <v>402</v>
      </c>
      <c r="D596" s="226"/>
      <c r="E596" s="225"/>
      <c r="F596" s="225"/>
      <c r="G596" s="225"/>
      <c r="H596" s="225">
        <v>16057.11</v>
      </c>
      <c r="I596" s="225">
        <v>1</v>
      </c>
      <c r="J596" s="225">
        <v>121.53</v>
      </c>
      <c r="K596" s="225"/>
      <c r="L596" s="225"/>
    </row>
    <row r="597" spans="1:12" s="241" customFormat="1" hidden="1" outlineLevel="2" x14ac:dyDescent="0.25">
      <c r="A597" s="243" t="s">
        <v>3</v>
      </c>
      <c r="B597" s="228" t="s">
        <v>458</v>
      </c>
      <c r="C597" s="242" t="s">
        <v>22</v>
      </c>
      <c r="D597" s="226" t="s">
        <v>23</v>
      </c>
      <c r="E597" s="225">
        <v>0.1</v>
      </c>
      <c r="F597" s="225">
        <v>1</v>
      </c>
      <c r="G597" s="225">
        <v>5.1999999999999998E-2</v>
      </c>
      <c r="H597" s="225">
        <v>2.44</v>
      </c>
      <c r="I597" s="225">
        <v>1</v>
      </c>
      <c r="J597" s="225">
        <v>0.13</v>
      </c>
      <c r="K597" s="225">
        <v>5.34</v>
      </c>
      <c r="L597" s="225">
        <v>1</v>
      </c>
    </row>
    <row r="598" spans="1:12" s="241" customFormat="1" ht="25.5" hidden="1" outlineLevel="2" x14ac:dyDescent="0.25">
      <c r="A598" s="243" t="s">
        <v>4</v>
      </c>
      <c r="B598" s="228" t="s">
        <v>802</v>
      </c>
      <c r="C598" s="242" t="s">
        <v>801</v>
      </c>
      <c r="D598" s="226" t="s">
        <v>31</v>
      </c>
      <c r="E598" s="225">
        <v>0.15</v>
      </c>
      <c r="F598" s="225">
        <v>1</v>
      </c>
      <c r="G598" s="225">
        <v>7.8E-2</v>
      </c>
      <c r="H598" s="225">
        <v>300</v>
      </c>
      <c r="I598" s="225">
        <v>1</v>
      </c>
      <c r="J598" s="225">
        <v>23.4</v>
      </c>
      <c r="K598" s="225">
        <v>5.34</v>
      </c>
      <c r="L598" s="225">
        <v>125</v>
      </c>
    </row>
    <row r="599" spans="1:12" s="241" customFormat="1" hidden="1" outlineLevel="2" x14ac:dyDescent="0.25">
      <c r="A599" s="243" t="s">
        <v>6</v>
      </c>
      <c r="B599" s="228" t="s">
        <v>480</v>
      </c>
      <c r="C599" s="242" t="s">
        <v>354</v>
      </c>
      <c r="D599" s="226" t="s">
        <v>31</v>
      </c>
      <c r="E599" s="225">
        <v>0.02</v>
      </c>
      <c r="F599" s="225">
        <v>1</v>
      </c>
      <c r="G599" s="225">
        <v>1.04E-2</v>
      </c>
      <c r="H599" s="225">
        <v>9424</v>
      </c>
      <c r="I599" s="225">
        <v>1</v>
      </c>
      <c r="J599" s="225">
        <v>98.01</v>
      </c>
      <c r="K599" s="225">
        <v>5.34</v>
      </c>
      <c r="L599" s="225">
        <v>523</v>
      </c>
    </row>
    <row r="600" spans="1:12" s="230" customFormat="1" outlineLevel="1" collapsed="1" x14ac:dyDescent="0.25">
      <c r="A600" s="234"/>
      <c r="B600" s="232"/>
      <c r="C600" s="233" t="s">
        <v>399</v>
      </c>
      <c r="D600" s="232" t="s">
        <v>16</v>
      </c>
      <c r="E600" s="231">
        <v>47.73</v>
      </c>
      <c r="F600" s="231">
        <v>1.1499999999999999</v>
      </c>
      <c r="G600" s="231">
        <v>24.817</v>
      </c>
      <c r="H600" s="231"/>
      <c r="I600" s="231"/>
      <c r="J600" s="231"/>
      <c r="K600" s="231"/>
      <c r="L600" s="231"/>
    </row>
    <row r="601" spans="1:12" s="230" customFormat="1" outlineLevel="1" x14ac:dyDescent="0.25">
      <c r="A601" s="234"/>
      <c r="B601" s="232"/>
      <c r="C601" s="233" t="s">
        <v>412</v>
      </c>
      <c r="D601" s="232" t="s">
        <v>16</v>
      </c>
      <c r="E601" s="231">
        <v>2.59</v>
      </c>
      <c r="F601" s="231">
        <v>1.25</v>
      </c>
      <c r="G601" s="231">
        <v>1.6835</v>
      </c>
      <c r="H601" s="231"/>
      <c r="I601" s="231"/>
      <c r="J601" s="231"/>
      <c r="K601" s="231"/>
      <c r="L601" s="231"/>
    </row>
    <row r="602" spans="1:12" s="235" customFormat="1" x14ac:dyDescent="0.25">
      <c r="A602" s="240"/>
      <c r="B602" s="239"/>
      <c r="C602" s="238" t="s">
        <v>398</v>
      </c>
      <c r="D602" s="237"/>
      <c r="E602" s="236"/>
      <c r="F602" s="236"/>
      <c r="G602" s="236"/>
      <c r="H602" s="236"/>
      <c r="I602" s="236"/>
      <c r="J602" s="236">
        <v>487.46</v>
      </c>
      <c r="K602" s="236"/>
      <c r="L602" s="236"/>
    </row>
    <row r="603" spans="1:12" s="230" customFormat="1" outlineLevel="1" x14ac:dyDescent="0.25">
      <c r="A603" s="234"/>
      <c r="B603" s="232"/>
      <c r="C603" s="233" t="s">
        <v>397</v>
      </c>
      <c r="D603" s="232"/>
      <c r="E603" s="231"/>
      <c r="F603" s="231"/>
      <c r="G603" s="231"/>
      <c r="H603" s="231"/>
      <c r="I603" s="231"/>
      <c r="J603" s="231">
        <v>253.28</v>
      </c>
      <c r="K603" s="231"/>
      <c r="L603" s="231">
        <v>5851</v>
      </c>
    </row>
    <row r="604" spans="1:12" s="224" customFormat="1" ht="32.25" x14ac:dyDescent="0.25">
      <c r="A604" s="229"/>
      <c r="B604" s="228" t="s">
        <v>799</v>
      </c>
      <c r="C604" s="227" t="s">
        <v>800</v>
      </c>
      <c r="D604" s="226" t="s">
        <v>20</v>
      </c>
      <c r="E604" s="225">
        <v>116</v>
      </c>
      <c r="F604" s="225">
        <v>0.9</v>
      </c>
      <c r="G604" s="225">
        <v>104.4</v>
      </c>
      <c r="H604" s="225"/>
      <c r="I604" s="225"/>
      <c r="J604" s="225">
        <v>264.43</v>
      </c>
      <c r="K604" s="225"/>
      <c r="L604" s="225">
        <v>6108</v>
      </c>
    </row>
    <row r="605" spans="1:12" s="224" customFormat="1" ht="32.25" x14ac:dyDescent="0.25">
      <c r="A605" s="229"/>
      <c r="B605" s="228" t="s">
        <v>799</v>
      </c>
      <c r="C605" s="227" t="s">
        <v>798</v>
      </c>
      <c r="D605" s="226" t="s">
        <v>20</v>
      </c>
      <c r="E605" s="225">
        <v>80</v>
      </c>
      <c r="F605" s="225">
        <v>0.85</v>
      </c>
      <c r="G605" s="225">
        <v>68</v>
      </c>
      <c r="H605" s="225"/>
      <c r="I605" s="225"/>
      <c r="J605" s="225">
        <v>172.23</v>
      </c>
      <c r="K605" s="225"/>
      <c r="L605" s="225">
        <v>3979</v>
      </c>
    </row>
    <row r="606" spans="1:12" s="195" customFormat="1" x14ac:dyDescent="0.25">
      <c r="A606" s="215"/>
      <c r="B606" s="215"/>
      <c r="C606" s="216" t="s">
        <v>390</v>
      </c>
      <c r="D606" s="215"/>
      <c r="E606" s="214"/>
      <c r="F606" s="214"/>
      <c r="G606" s="214"/>
      <c r="H606" s="214"/>
      <c r="I606" s="214"/>
      <c r="J606" s="213">
        <v>924.12</v>
      </c>
      <c r="K606" s="213"/>
      <c r="L606" s="213"/>
    </row>
    <row r="607" spans="1:12" s="217" customFormat="1" ht="45.95" customHeight="1" x14ac:dyDescent="0.25">
      <c r="A607" s="223" t="s">
        <v>538</v>
      </c>
      <c r="B607" s="222" t="s">
        <v>1284</v>
      </c>
      <c r="C607" s="221" t="s">
        <v>1283</v>
      </c>
      <c r="D607" s="220" t="s">
        <v>435</v>
      </c>
      <c r="E607" s="219">
        <v>52</v>
      </c>
      <c r="F607" s="219">
        <v>1</v>
      </c>
      <c r="G607" s="219">
        <v>52</v>
      </c>
      <c r="H607" s="218">
        <v>772.88</v>
      </c>
      <c r="I607" s="218">
        <v>1</v>
      </c>
      <c r="J607" s="218">
        <v>40189.760000000002</v>
      </c>
      <c r="K607" s="218"/>
      <c r="L607" s="218"/>
    </row>
    <row r="608" spans="1:12" s="195" customFormat="1" x14ac:dyDescent="0.25">
      <c r="A608" s="215"/>
      <c r="B608" s="215"/>
      <c r="C608" s="216" t="s">
        <v>390</v>
      </c>
      <c r="D608" s="215"/>
      <c r="E608" s="214"/>
      <c r="F608" s="214"/>
      <c r="G608" s="214"/>
      <c r="H608" s="214"/>
      <c r="I608" s="214"/>
      <c r="J608" s="213">
        <v>40189.760000000002</v>
      </c>
      <c r="K608" s="213"/>
      <c r="L608" s="213"/>
    </row>
    <row r="609" spans="1:12" s="217" customFormat="1" ht="91.9" customHeight="1" x14ac:dyDescent="0.25">
      <c r="A609" s="223" t="s">
        <v>537</v>
      </c>
      <c r="B609" s="222" t="s">
        <v>1187</v>
      </c>
      <c r="C609" s="221" t="s">
        <v>1186</v>
      </c>
      <c r="D609" s="220" t="s">
        <v>15</v>
      </c>
      <c r="E609" s="219">
        <v>1.08</v>
      </c>
      <c r="F609" s="219">
        <v>1</v>
      </c>
      <c r="G609" s="219">
        <v>1.08</v>
      </c>
      <c r="H609" s="218"/>
      <c r="I609" s="218"/>
      <c r="J609" s="218"/>
      <c r="K609" s="218"/>
      <c r="L609" s="218"/>
    </row>
    <row r="610" spans="1:12" s="224" customFormat="1" x14ac:dyDescent="0.25">
      <c r="A610" s="229"/>
      <c r="B610" s="228" t="s">
        <v>0</v>
      </c>
      <c r="C610" s="227" t="s">
        <v>404</v>
      </c>
      <c r="D610" s="226"/>
      <c r="E610" s="225"/>
      <c r="F610" s="225"/>
      <c r="G610" s="225"/>
      <c r="H610" s="225">
        <v>3471.6</v>
      </c>
      <c r="I610" s="225">
        <v>1.1499999999999999</v>
      </c>
      <c r="J610" s="225">
        <v>4311.7299999999996</v>
      </c>
      <c r="K610" s="225">
        <v>23.1</v>
      </c>
      <c r="L610" s="225">
        <v>99601</v>
      </c>
    </row>
    <row r="611" spans="1:12" s="241" customFormat="1" hidden="1" outlineLevel="2" x14ac:dyDescent="0.25">
      <c r="A611" s="243"/>
      <c r="B611" s="228"/>
      <c r="C611" s="242" t="s">
        <v>484</v>
      </c>
      <c r="D611" s="226" t="s">
        <v>16</v>
      </c>
      <c r="E611" s="225">
        <v>378.17</v>
      </c>
      <c r="F611" s="225">
        <v>1.1499999999999999</v>
      </c>
      <c r="G611" s="225">
        <v>469.68714</v>
      </c>
      <c r="H611" s="225"/>
      <c r="I611" s="225">
        <v>1</v>
      </c>
      <c r="J611" s="225">
        <v>4311.7299999999996</v>
      </c>
      <c r="K611" s="225">
        <v>23.1</v>
      </c>
      <c r="L611" s="225">
        <v>99601</v>
      </c>
    </row>
    <row r="612" spans="1:12" s="224" customFormat="1" collapsed="1" x14ac:dyDescent="0.25">
      <c r="A612" s="229"/>
      <c r="B612" s="228" t="s">
        <v>1</v>
      </c>
      <c r="C612" s="227" t="s">
        <v>415</v>
      </c>
      <c r="D612" s="226"/>
      <c r="E612" s="225"/>
      <c r="F612" s="225"/>
      <c r="G612" s="225"/>
      <c r="H612" s="225">
        <v>72.849999999999994</v>
      </c>
      <c r="I612" s="225">
        <v>1.25</v>
      </c>
      <c r="J612" s="225">
        <v>98.36</v>
      </c>
      <c r="K612" s="225"/>
      <c r="L612" s="225"/>
    </row>
    <row r="613" spans="1:12" s="241" customFormat="1" hidden="1" outlineLevel="2" x14ac:dyDescent="0.25">
      <c r="A613" s="243" t="s">
        <v>0</v>
      </c>
      <c r="B613" s="228" t="s">
        <v>691</v>
      </c>
      <c r="C613" s="242" t="s">
        <v>690</v>
      </c>
      <c r="D613" s="226" t="s">
        <v>18</v>
      </c>
      <c r="E613" s="225">
        <v>0.34</v>
      </c>
      <c r="F613" s="225">
        <v>1</v>
      </c>
      <c r="G613" s="225">
        <v>0.36720000000000003</v>
      </c>
      <c r="H613" s="225">
        <v>83.43</v>
      </c>
      <c r="I613" s="225">
        <v>1</v>
      </c>
      <c r="J613" s="225">
        <v>30.64</v>
      </c>
      <c r="K613" s="225">
        <v>9.1300000000000008</v>
      </c>
      <c r="L613" s="225">
        <v>280</v>
      </c>
    </row>
    <row r="614" spans="1:12" s="235" customFormat="1" hidden="1" outlineLevel="2" x14ac:dyDescent="0.25">
      <c r="A614" s="247"/>
      <c r="B614" s="245"/>
      <c r="C614" s="246" t="s">
        <v>19</v>
      </c>
      <c r="D614" s="245" t="s">
        <v>16</v>
      </c>
      <c r="E614" s="244">
        <v>0.34</v>
      </c>
      <c r="F614" s="244">
        <v>1</v>
      </c>
      <c r="G614" s="244">
        <v>0.36720000000000003</v>
      </c>
      <c r="H614" s="244">
        <v>13.5</v>
      </c>
      <c r="I614" s="244">
        <v>1</v>
      </c>
      <c r="J614" s="244">
        <v>4.96</v>
      </c>
      <c r="K614" s="244"/>
      <c r="L614" s="244">
        <v>45</v>
      </c>
    </row>
    <row r="615" spans="1:12" s="241" customFormat="1" ht="25.5" hidden="1" outlineLevel="2" x14ac:dyDescent="0.25">
      <c r="A615" s="243" t="s">
        <v>1</v>
      </c>
      <c r="B615" s="228" t="s">
        <v>476</v>
      </c>
      <c r="C615" s="242" t="s">
        <v>34</v>
      </c>
      <c r="D615" s="226" t="s">
        <v>18</v>
      </c>
      <c r="E615" s="225">
        <v>0.13</v>
      </c>
      <c r="F615" s="225">
        <v>1</v>
      </c>
      <c r="G615" s="225">
        <v>0.1404</v>
      </c>
      <c r="H615" s="225">
        <v>115.4</v>
      </c>
      <c r="I615" s="225">
        <v>1</v>
      </c>
      <c r="J615" s="225">
        <v>16.2</v>
      </c>
      <c r="K615" s="225">
        <v>9.1300000000000008</v>
      </c>
      <c r="L615" s="225">
        <v>148</v>
      </c>
    </row>
    <row r="616" spans="1:12" s="235" customFormat="1" hidden="1" outlineLevel="2" x14ac:dyDescent="0.25">
      <c r="A616" s="247"/>
      <c r="B616" s="245"/>
      <c r="C616" s="246" t="s">
        <v>19</v>
      </c>
      <c r="D616" s="245" t="s">
        <v>16</v>
      </c>
      <c r="E616" s="244">
        <v>0.13</v>
      </c>
      <c r="F616" s="244">
        <v>1</v>
      </c>
      <c r="G616" s="244">
        <v>0.1404</v>
      </c>
      <c r="H616" s="244">
        <v>13.5</v>
      </c>
      <c r="I616" s="244">
        <v>1</v>
      </c>
      <c r="J616" s="244">
        <v>1.9</v>
      </c>
      <c r="K616" s="244"/>
      <c r="L616" s="244">
        <v>17</v>
      </c>
    </row>
    <row r="617" spans="1:12" s="241" customFormat="1" hidden="1" outlineLevel="2" x14ac:dyDescent="0.25">
      <c r="A617" s="243" t="s">
        <v>2</v>
      </c>
      <c r="B617" s="228" t="s">
        <v>428</v>
      </c>
      <c r="C617" s="242" t="s">
        <v>24</v>
      </c>
      <c r="D617" s="226" t="s">
        <v>18</v>
      </c>
      <c r="E617" s="225">
        <v>0.13</v>
      </c>
      <c r="F617" s="225">
        <v>1</v>
      </c>
      <c r="G617" s="225">
        <v>0.1404</v>
      </c>
      <c r="H617" s="225">
        <v>65.709999999999994</v>
      </c>
      <c r="I617" s="225">
        <v>1</v>
      </c>
      <c r="J617" s="225">
        <v>9.23</v>
      </c>
      <c r="K617" s="225">
        <v>9.1300000000000008</v>
      </c>
      <c r="L617" s="225">
        <v>84</v>
      </c>
    </row>
    <row r="618" spans="1:12" s="235" customFormat="1" hidden="1" outlineLevel="2" x14ac:dyDescent="0.25">
      <c r="A618" s="247"/>
      <c r="B618" s="245"/>
      <c r="C618" s="246" t="s">
        <v>19</v>
      </c>
      <c r="D618" s="245" t="s">
        <v>16</v>
      </c>
      <c r="E618" s="244">
        <v>0.13</v>
      </c>
      <c r="F618" s="244">
        <v>1</v>
      </c>
      <c r="G618" s="244">
        <v>0.1404</v>
      </c>
      <c r="H618" s="244">
        <v>11.6</v>
      </c>
      <c r="I618" s="244">
        <v>1</v>
      </c>
      <c r="J618" s="244">
        <v>1.63</v>
      </c>
      <c r="K618" s="244"/>
      <c r="L618" s="244">
        <v>15</v>
      </c>
    </row>
    <row r="619" spans="1:12" s="241" customFormat="1" ht="25.5" hidden="1" outlineLevel="2" x14ac:dyDescent="0.25">
      <c r="A619" s="243" t="s">
        <v>3</v>
      </c>
      <c r="B619" s="228" t="s">
        <v>555</v>
      </c>
      <c r="C619" s="242" t="s">
        <v>554</v>
      </c>
      <c r="D619" s="226" t="s">
        <v>18</v>
      </c>
      <c r="E619" s="225">
        <v>1.69</v>
      </c>
      <c r="F619" s="225">
        <v>1</v>
      </c>
      <c r="G619" s="225">
        <v>1.8251999999999999</v>
      </c>
      <c r="H619" s="225">
        <v>12.39</v>
      </c>
      <c r="I619" s="225">
        <v>1</v>
      </c>
      <c r="J619" s="225">
        <v>22.61</v>
      </c>
      <c r="K619" s="225">
        <v>9.1300000000000008</v>
      </c>
      <c r="L619" s="225">
        <v>206</v>
      </c>
    </row>
    <row r="620" spans="1:12" s="235" customFormat="1" hidden="1" outlineLevel="2" x14ac:dyDescent="0.25">
      <c r="A620" s="247"/>
      <c r="B620" s="245"/>
      <c r="C620" s="246" t="s">
        <v>19</v>
      </c>
      <c r="D620" s="245" t="s">
        <v>16</v>
      </c>
      <c r="E620" s="244">
        <v>1.69</v>
      </c>
      <c r="F620" s="244">
        <v>1</v>
      </c>
      <c r="G620" s="244">
        <v>1.8251999999999999</v>
      </c>
      <c r="H620" s="244">
        <v>10.06</v>
      </c>
      <c r="I620" s="244">
        <v>1</v>
      </c>
      <c r="J620" s="244">
        <v>18.36</v>
      </c>
      <c r="K620" s="244"/>
      <c r="L620" s="244">
        <v>168</v>
      </c>
    </row>
    <row r="621" spans="1:12" s="224" customFormat="1" collapsed="1" x14ac:dyDescent="0.25">
      <c r="A621" s="229"/>
      <c r="B621" s="228" t="s">
        <v>2</v>
      </c>
      <c r="C621" s="227" t="s">
        <v>413</v>
      </c>
      <c r="D621" s="226"/>
      <c r="E621" s="225"/>
      <c r="F621" s="225"/>
      <c r="G621" s="225"/>
      <c r="H621" s="225">
        <v>24.86</v>
      </c>
      <c r="I621" s="225">
        <v>1.25</v>
      </c>
      <c r="J621" s="225">
        <v>33.57</v>
      </c>
      <c r="K621" s="225">
        <v>23.1</v>
      </c>
      <c r="L621" s="225">
        <v>775</v>
      </c>
    </row>
    <row r="622" spans="1:12" s="241" customFormat="1" hidden="1" outlineLevel="2" x14ac:dyDescent="0.25">
      <c r="A622" s="243"/>
      <c r="B622" s="228"/>
      <c r="C622" s="242" t="s">
        <v>19</v>
      </c>
      <c r="D622" s="226" t="s">
        <v>16</v>
      </c>
      <c r="E622" s="225">
        <v>2.8624999999999998</v>
      </c>
      <c r="F622" s="225">
        <v>1</v>
      </c>
      <c r="G622" s="225">
        <v>3.0914999999999999</v>
      </c>
      <c r="H622" s="225"/>
      <c r="I622" s="225">
        <v>1</v>
      </c>
      <c r="J622" s="225">
        <v>33.57</v>
      </c>
      <c r="K622" s="225">
        <v>23.1</v>
      </c>
      <c r="L622" s="225">
        <v>775</v>
      </c>
    </row>
    <row r="623" spans="1:12" s="224" customFormat="1" collapsed="1" x14ac:dyDescent="0.25">
      <c r="A623" s="229"/>
      <c r="B623" s="228" t="s">
        <v>3</v>
      </c>
      <c r="C623" s="227" t="s">
        <v>402</v>
      </c>
      <c r="D623" s="226"/>
      <c r="E623" s="225"/>
      <c r="F623" s="225"/>
      <c r="G623" s="225"/>
      <c r="H623" s="225">
        <v>137.87</v>
      </c>
      <c r="I623" s="225">
        <v>1</v>
      </c>
      <c r="J623" s="225">
        <v>148.9</v>
      </c>
      <c r="K623" s="225"/>
      <c r="L623" s="225"/>
    </row>
    <row r="624" spans="1:12" s="241" customFormat="1" hidden="1" outlineLevel="2" x14ac:dyDescent="0.25">
      <c r="A624" s="243" t="s">
        <v>4</v>
      </c>
      <c r="B624" s="228" t="s">
        <v>458</v>
      </c>
      <c r="C624" s="242" t="s">
        <v>22</v>
      </c>
      <c r="D624" s="226" t="s">
        <v>23</v>
      </c>
      <c r="E624" s="225">
        <v>0.45</v>
      </c>
      <c r="F624" s="225">
        <v>1</v>
      </c>
      <c r="G624" s="225">
        <v>0.48599999999999999</v>
      </c>
      <c r="H624" s="225">
        <v>2.44</v>
      </c>
      <c r="I624" s="225">
        <v>1</v>
      </c>
      <c r="J624" s="225">
        <v>1.19</v>
      </c>
      <c r="K624" s="225">
        <v>5.34</v>
      </c>
      <c r="L624" s="225">
        <v>6</v>
      </c>
    </row>
    <row r="625" spans="1:12" s="241" customFormat="1" ht="38.25" hidden="1" outlineLevel="2" x14ac:dyDescent="0.25">
      <c r="A625" s="243" t="s">
        <v>6</v>
      </c>
      <c r="B625" s="228" t="s">
        <v>689</v>
      </c>
      <c r="C625" s="242" t="s">
        <v>688</v>
      </c>
      <c r="D625" s="226" t="s">
        <v>31</v>
      </c>
      <c r="E625" s="225">
        <v>2.1000000000000001E-2</v>
      </c>
      <c r="F625" s="225">
        <v>1</v>
      </c>
      <c r="G625" s="225">
        <v>2.2679999999999999E-2</v>
      </c>
      <c r="H625" s="225">
        <v>6513</v>
      </c>
      <c r="I625" s="225">
        <v>1</v>
      </c>
      <c r="J625" s="225">
        <v>147.71</v>
      </c>
      <c r="K625" s="225">
        <v>5.34</v>
      </c>
      <c r="L625" s="225">
        <v>789</v>
      </c>
    </row>
    <row r="626" spans="1:12" s="230" customFormat="1" outlineLevel="1" collapsed="1" x14ac:dyDescent="0.25">
      <c r="A626" s="234"/>
      <c r="B626" s="232"/>
      <c r="C626" s="233" t="s">
        <v>399</v>
      </c>
      <c r="D626" s="232" t="s">
        <v>16</v>
      </c>
      <c r="E626" s="231">
        <v>434.9</v>
      </c>
      <c r="F626" s="231">
        <v>1.1499999999999999</v>
      </c>
      <c r="G626" s="231">
        <v>469.68714</v>
      </c>
      <c r="H626" s="231"/>
      <c r="I626" s="231"/>
      <c r="J626" s="231"/>
      <c r="K626" s="231"/>
      <c r="L626" s="231"/>
    </row>
    <row r="627" spans="1:12" s="230" customFormat="1" outlineLevel="1" x14ac:dyDescent="0.25">
      <c r="A627" s="234"/>
      <c r="B627" s="232"/>
      <c r="C627" s="233" t="s">
        <v>412</v>
      </c>
      <c r="D627" s="232" t="s">
        <v>16</v>
      </c>
      <c r="E627" s="231">
        <v>2.29</v>
      </c>
      <c r="F627" s="231">
        <v>1.25</v>
      </c>
      <c r="G627" s="231">
        <v>3.0914999999999999</v>
      </c>
      <c r="H627" s="231"/>
      <c r="I627" s="231"/>
      <c r="J627" s="231"/>
      <c r="K627" s="231"/>
      <c r="L627" s="231"/>
    </row>
    <row r="628" spans="1:12" s="235" customFormat="1" x14ac:dyDescent="0.25">
      <c r="A628" s="240"/>
      <c r="B628" s="239"/>
      <c r="C628" s="238" t="s">
        <v>398</v>
      </c>
      <c r="D628" s="237"/>
      <c r="E628" s="236"/>
      <c r="F628" s="236"/>
      <c r="G628" s="236"/>
      <c r="H628" s="236"/>
      <c r="I628" s="236"/>
      <c r="J628" s="236">
        <v>4558.99</v>
      </c>
      <c r="K628" s="236"/>
      <c r="L628" s="236"/>
    </row>
    <row r="629" spans="1:12" s="230" customFormat="1" outlineLevel="1" x14ac:dyDescent="0.25">
      <c r="A629" s="234"/>
      <c r="B629" s="232"/>
      <c r="C629" s="233" t="s">
        <v>397</v>
      </c>
      <c r="D629" s="232"/>
      <c r="E629" s="231"/>
      <c r="F629" s="231"/>
      <c r="G629" s="231"/>
      <c r="H629" s="231"/>
      <c r="I629" s="231"/>
      <c r="J629" s="231">
        <v>4345.3</v>
      </c>
      <c r="K629" s="231"/>
      <c r="L629" s="231">
        <v>100376</v>
      </c>
    </row>
    <row r="630" spans="1:12" s="224" customFormat="1" x14ac:dyDescent="0.25">
      <c r="A630" s="229"/>
      <c r="B630" s="228" t="s">
        <v>451</v>
      </c>
      <c r="C630" s="227" t="s">
        <v>452</v>
      </c>
      <c r="D630" s="226" t="s">
        <v>20</v>
      </c>
      <c r="E630" s="225">
        <v>100</v>
      </c>
      <c r="F630" s="225">
        <v>0.9</v>
      </c>
      <c r="G630" s="225">
        <v>90</v>
      </c>
      <c r="H630" s="225"/>
      <c r="I630" s="225"/>
      <c r="J630" s="225">
        <v>3910.76</v>
      </c>
      <c r="K630" s="225"/>
      <c r="L630" s="225">
        <v>90339</v>
      </c>
    </row>
    <row r="631" spans="1:12" s="224" customFormat="1" x14ac:dyDescent="0.25">
      <c r="A631" s="229"/>
      <c r="B631" s="228" t="s">
        <v>451</v>
      </c>
      <c r="C631" s="227" t="s">
        <v>450</v>
      </c>
      <c r="D631" s="226" t="s">
        <v>20</v>
      </c>
      <c r="E631" s="225">
        <v>49</v>
      </c>
      <c r="F631" s="225">
        <v>0.85</v>
      </c>
      <c r="G631" s="225">
        <v>41.65</v>
      </c>
      <c r="H631" s="225"/>
      <c r="I631" s="225"/>
      <c r="J631" s="225">
        <v>1809.81</v>
      </c>
      <c r="K631" s="225"/>
      <c r="L631" s="225">
        <v>41807</v>
      </c>
    </row>
    <row r="632" spans="1:12" s="195" customFormat="1" x14ac:dyDescent="0.25">
      <c r="A632" s="215"/>
      <c r="B632" s="215"/>
      <c r="C632" s="216" t="s">
        <v>390</v>
      </c>
      <c r="D632" s="215"/>
      <c r="E632" s="214"/>
      <c r="F632" s="214"/>
      <c r="G632" s="214"/>
      <c r="H632" s="214"/>
      <c r="I632" s="214"/>
      <c r="J632" s="213">
        <v>10279.56</v>
      </c>
      <c r="K632" s="213"/>
      <c r="L632" s="213"/>
    </row>
    <row r="633" spans="1:12" s="217" customFormat="1" ht="45.95" customHeight="1" x14ac:dyDescent="0.25">
      <c r="A633" s="223" t="s">
        <v>536</v>
      </c>
      <c r="B633" s="222" t="s">
        <v>685</v>
      </c>
      <c r="C633" s="221" t="s">
        <v>684</v>
      </c>
      <c r="D633" s="220" t="s">
        <v>30</v>
      </c>
      <c r="E633" s="219">
        <v>1296</v>
      </c>
      <c r="F633" s="219">
        <v>1</v>
      </c>
      <c r="G633" s="219">
        <v>1296</v>
      </c>
      <c r="H633" s="218">
        <v>1.37</v>
      </c>
      <c r="I633" s="218">
        <v>1</v>
      </c>
      <c r="J633" s="218">
        <v>1775.52</v>
      </c>
      <c r="K633" s="218"/>
      <c r="L633" s="218"/>
    </row>
    <row r="634" spans="1:12" s="195" customFormat="1" x14ac:dyDescent="0.25">
      <c r="A634" s="215"/>
      <c r="B634" s="215"/>
      <c r="C634" s="216" t="s">
        <v>390</v>
      </c>
      <c r="D634" s="215"/>
      <c r="E634" s="214"/>
      <c r="F634" s="214"/>
      <c r="G634" s="214"/>
      <c r="H634" s="214"/>
      <c r="I634" s="214"/>
      <c r="J634" s="213">
        <v>1775.52</v>
      </c>
      <c r="K634" s="213"/>
      <c r="L634" s="213"/>
    </row>
    <row r="635" spans="1:12" s="217" customFormat="1" ht="45.95" customHeight="1" x14ac:dyDescent="0.25">
      <c r="A635" s="223" t="s">
        <v>535</v>
      </c>
      <c r="B635" s="222" t="s">
        <v>687</v>
      </c>
      <c r="C635" s="221" t="s">
        <v>1185</v>
      </c>
      <c r="D635" s="220" t="s">
        <v>25</v>
      </c>
      <c r="E635" s="219">
        <v>110.16</v>
      </c>
      <c r="F635" s="219">
        <v>1</v>
      </c>
      <c r="G635" s="219">
        <v>110.16</v>
      </c>
      <c r="H635" s="218">
        <v>201.9</v>
      </c>
      <c r="I635" s="218">
        <v>1</v>
      </c>
      <c r="J635" s="218">
        <v>22241.3</v>
      </c>
      <c r="K635" s="218"/>
      <c r="L635" s="218"/>
    </row>
    <row r="636" spans="1:12" s="195" customFormat="1" x14ac:dyDescent="0.25">
      <c r="A636" s="215"/>
      <c r="B636" s="215"/>
      <c r="C636" s="216" t="s">
        <v>390</v>
      </c>
      <c r="D636" s="215"/>
      <c r="E636" s="214"/>
      <c r="F636" s="214"/>
      <c r="G636" s="214"/>
      <c r="H636" s="214"/>
      <c r="I636" s="214"/>
      <c r="J636" s="213">
        <v>22241.3</v>
      </c>
      <c r="K636" s="213"/>
      <c r="L636" s="213"/>
    </row>
    <row r="637" spans="1:12" s="217" customFormat="1" ht="91.9" customHeight="1" x14ac:dyDescent="0.25">
      <c r="A637" s="223" t="s">
        <v>534</v>
      </c>
      <c r="B637" s="222" t="s">
        <v>1060</v>
      </c>
      <c r="C637" s="221" t="s">
        <v>1059</v>
      </c>
      <c r="D637" s="220" t="s">
        <v>15</v>
      </c>
      <c r="E637" s="219">
        <v>1.1200000000000001</v>
      </c>
      <c r="F637" s="219">
        <v>1</v>
      </c>
      <c r="G637" s="219">
        <v>1.1200000000000001</v>
      </c>
      <c r="H637" s="218"/>
      <c r="I637" s="218"/>
      <c r="J637" s="218"/>
      <c r="K637" s="218"/>
      <c r="L637" s="218"/>
    </row>
    <row r="638" spans="1:12" s="224" customFormat="1" x14ac:dyDescent="0.25">
      <c r="A638" s="229"/>
      <c r="B638" s="228" t="s">
        <v>0</v>
      </c>
      <c r="C638" s="227" t="s">
        <v>404</v>
      </c>
      <c r="D638" s="226"/>
      <c r="E638" s="225"/>
      <c r="F638" s="225"/>
      <c r="G638" s="225"/>
      <c r="H638" s="225">
        <v>1058.0899999999999</v>
      </c>
      <c r="I638" s="225">
        <v>1.1499999999999999</v>
      </c>
      <c r="J638" s="225">
        <v>1362.82</v>
      </c>
      <c r="K638" s="225">
        <v>23.1</v>
      </c>
      <c r="L638" s="225">
        <v>31481</v>
      </c>
    </row>
    <row r="639" spans="1:12" s="241" customFormat="1" hidden="1" outlineLevel="2" x14ac:dyDescent="0.25">
      <c r="A639" s="243"/>
      <c r="B639" s="228"/>
      <c r="C639" s="242" t="s">
        <v>484</v>
      </c>
      <c r="D639" s="226" t="s">
        <v>16</v>
      </c>
      <c r="E639" s="225">
        <v>115.26</v>
      </c>
      <c r="F639" s="225">
        <v>1.1499999999999999</v>
      </c>
      <c r="G639" s="225">
        <v>148.45488</v>
      </c>
      <c r="H639" s="225"/>
      <c r="I639" s="225">
        <v>1</v>
      </c>
      <c r="J639" s="225">
        <v>1362.82</v>
      </c>
      <c r="K639" s="225">
        <v>23.1</v>
      </c>
      <c r="L639" s="225">
        <v>31481</v>
      </c>
    </row>
    <row r="640" spans="1:12" s="224" customFormat="1" collapsed="1" x14ac:dyDescent="0.25">
      <c r="A640" s="229"/>
      <c r="B640" s="228" t="s">
        <v>1</v>
      </c>
      <c r="C640" s="227" t="s">
        <v>415</v>
      </c>
      <c r="D640" s="226"/>
      <c r="E640" s="225"/>
      <c r="F640" s="225"/>
      <c r="G640" s="225"/>
      <c r="H640" s="225">
        <v>31.75</v>
      </c>
      <c r="I640" s="225">
        <v>1.25</v>
      </c>
      <c r="J640" s="225">
        <v>44.45</v>
      </c>
      <c r="K640" s="225"/>
      <c r="L640" s="225"/>
    </row>
    <row r="641" spans="1:12" s="241" customFormat="1" hidden="1" outlineLevel="2" x14ac:dyDescent="0.25">
      <c r="A641" s="243" t="s">
        <v>0</v>
      </c>
      <c r="B641" s="228" t="s">
        <v>556</v>
      </c>
      <c r="C641" s="242" t="s">
        <v>37</v>
      </c>
      <c r="D641" s="226" t="s">
        <v>18</v>
      </c>
      <c r="E641" s="225">
        <v>0.08</v>
      </c>
      <c r="F641" s="225">
        <v>1</v>
      </c>
      <c r="G641" s="225">
        <v>8.9599999999999999E-2</v>
      </c>
      <c r="H641" s="225">
        <v>89.99</v>
      </c>
      <c r="I641" s="225">
        <v>1</v>
      </c>
      <c r="J641" s="225">
        <v>8.06</v>
      </c>
      <c r="K641" s="225">
        <v>9.1300000000000008</v>
      </c>
      <c r="L641" s="225">
        <v>74</v>
      </c>
    </row>
    <row r="642" spans="1:12" s="235" customFormat="1" hidden="1" outlineLevel="2" x14ac:dyDescent="0.25">
      <c r="A642" s="247"/>
      <c r="B642" s="245"/>
      <c r="C642" s="246" t="s">
        <v>19</v>
      </c>
      <c r="D642" s="245" t="s">
        <v>16</v>
      </c>
      <c r="E642" s="244">
        <v>0.08</v>
      </c>
      <c r="F642" s="244">
        <v>1</v>
      </c>
      <c r="G642" s="244">
        <v>8.9599999999999999E-2</v>
      </c>
      <c r="H642" s="244">
        <v>10.06</v>
      </c>
      <c r="I642" s="244">
        <v>1</v>
      </c>
      <c r="J642" s="244">
        <v>0.9</v>
      </c>
      <c r="K642" s="244"/>
      <c r="L642" s="244">
        <v>8</v>
      </c>
    </row>
    <row r="643" spans="1:12" s="241" customFormat="1" ht="25.5" hidden="1" outlineLevel="2" x14ac:dyDescent="0.25">
      <c r="A643" s="243" t="s">
        <v>1</v>
      </c>
      <c r="B643" s="228" t="s">
        <v>555</v>
      </c>
      <c r="C643" s="242" t="s">
        <v>554</v>
      </c>
      <c r="D643" s="226" t="s">
        <v>18</v>
      </c>
      <c r="E643" s="225">
        <v>1.3</v>
      </c>
      <c r="F643" s="225">
        <v>1</v>
      </c>
      <c r="G643" s="225">
        <v>1.456</v>
      </c>
      <c r="H643" s="225">
        <v>12.39</v>
      </c>
      <c r="I643" s="225">
        <v>1</v>
      </c>
      <c r="J643" s="225">
        <v>18.04</v>
      </c>
      <c r="K643" s="225">
        <v>9.1300000000000008</v>
      </c>
      <c r="L643" s="225">
        <v>165</v>
      </c>
    </row>
    <row r="644" spans="1:12" s="235" customFormat="1" hidden="1" outlineLevel="2" x14ac:dyDescent="0.25">
      <c r="A644" s="247"/>
      <c r="B644" s="245"/>
      <c r="C644" s="246" t="s">
        <v>19</v>
      </c>
      <c r="D644" s="245" t="s">
        <v>16</v>
      </c>
      <c r="E644" s="244">
        <v>1.3</v>
      </c>
      <c r="F644" s="244">
        <v>1</v>
      </c>
      <c r="G644" s="244">
        <v>1.456</v>
      </c>
      <c r="H644" s="244">
        <v>10.06</v>
      </c>
      <c r="I644" s="244">
        <v>1</v>
      </c>
      <c r="J644" s="244">
        <v>14.65</v>
      </c>
      <c r="K644" s="244"/>
      <c r="L644" s="244">
        <v>134</v>
      </c>
    </row>
    <row r="645" spans="1:12" s="241" customFormat="1" ht="25.5" hidden="1" outlineLevel="2" x14ac:dyDescent="0.25">
      <c r="A645" s="243" t="s">
        <v>2</v>
      </c>
      <c r="B645" s="228" t="s">
        <v>414</v>
      </c>
      <c r="C645" s="242" t="s">
        <v>17</v>
      </c>
      <c r="D645" s="226" t="s">
        <v>18</v>
      </c>
      <c r="E645" s="225">
        <v>0.27</v>
      </c>
      <c r="F645" s="225">
        <v>1</v>
      </c>
      <c r="G645" s="225">
        <v>0.3024</v>
      </c>
      <c r="H645" s="225">
        <v>31.26</v>
      </c>
      <c r="I645" s="225">
        <v>1</v>
      </c>
      <c r="J645" s="225">
        <v>9.4499999999999993</v>
      </c>
      <c r="K645" s="225">
        <v>9.1300000000000008</v>
      </c>
      <c r="L645" s="225">
        <v>86</v>
      </c>
    </row>
    <row r="646" spans="1:12" s="235" customFormat="1" hidden="1" outlineLevel="2" x14ac:dyDescent="0.25">
      <c r="A646" s="247"/>
      <c r="B646" s="245"/>
      <c r="C646" s="246" t="s">
        <v>19</v>
      </c>
      <c r="D646" s="245" t="s">
        <v>16</v>
      </c>
      <c r="E646" s="244">
        <v>0.27</v>
      </c>
      <c r="F646" s="244">
        <v>1</v>
      </c>
      <c r="G646" s="244">
        <v>0.3024</v>
      </c>
      <c r="H646" s="244">
        <v>13.5</v>
      </c>
      <c r="I646" s="244">
        <v>1</v>
      </c>
      <c r="J646" s="244">
        <v>4.08</v>
      </c>
      <c r="K646" s="244"/>
      <c r="L646" s="244">
        <v>37</v>
      </c>
    </row>
    <row r="647" spans="1:12" s="224" customFormat="1" collapsed="1" x14ac:dyDescent="0.25">
      <c r="A647" s="229"/>
      <c r="B647" s="228" t="s">
        <v>2</v>
      </c>
      <c r="C647" s="227" t="s">
        <v>413</v>
      </c>
      <c r="D647" s="226"/>
      <c r="E647" s="225"/>
      <c r="F647" s="225"/>
      <c r="G647" s="225"/>
      <c r="H647" s="225">
        <v>17.53</v>
      </c>
      <c r="I647" s="225">
        <v>1.25</v>
      </c>
      <c r="J647" s="225">
        <v>24.54</v>
      </c>
      <c r="K647" s="225">
        <v>23.1</v>
      </c>
      <c r="L647" s="225">
        <v>567</v>
      </c>
    </row>
    <row r="648" spans="1:12" s="241" customFormat="1" hidden="1" outlineLevel="2" x14ac:dyDescent="0.25">
      <c r="A648" s="243"/>
      <c r="B648" s="228"/>
      <c r="C648" s="242" t="s">
        <v>19</v>
      </c>
      <c r="D648" s="226" t="s">
        <v>16</v>
      </c>
      <c r="E648" s="225">
        <v>2.0625</v>
      </c>
      <c r="F648" s="225">
        <v>1</v>
      </c>
      <c r="G648" s="225">
        <v>2.31</v>
      </c>
      <c r="H648" s="225"/>
      <c r="I648" s="225">
        <v>1</v>
      </c>
      <c r="J648" s="225">
        <v>24.54</v>
      </c>
      <c r="K648" s="225">
        <v>9.1300000000000008</v>
      </c>
      <c r="L648" s="225">
        <v>224</v>
      </c>
    </row>
    <row r="649" spans="1:12" s="224" customFormat="1" collapsed="1" x14ac:dyDescent="0.25">
      <c r="A649" s="229"/>
      <c r="B649" s="228" t="s">
        <v>3</v>
      </c>
      <c r="C649" s="227" t="s">
        <v>402</v>
      </c>
      <c r="D649" s="226"/>
      <c r="E649" s="225"/>
      <c r="F649" s="225"/>
      <c r="G649" s="225"/>
      <c r="H649" s="225">
        <v>1.1200000000000001</v>
      </c>
      <c r="I649" s="225">
        <v>1</v>
      </c>
      <c r="J649" s="225">
        <v>1.25</v>
      </c>
      <c r="K649" s="225"/>
      <c r="L649" s="225"/>
    </row>
    <row r="650" spans="1:12" s="241" customFormat="1" hidden="1" outlineLevel="2" x14ac:dyDescent="0.25">
      <c r="A650" s="243" t="s">
        <v>3</v>
      </c>
      <c r="B650" s="228" t="s">
        <v>458</v>
      </c>
      <c r="C650" s="242" t="s">
        <v>22</v>
      </c>
      <c r="D650" s="226" t="s">
        <v>23</v>
      </c>
      <c r="E650" s="225">
        <v>8.5000000000000006E-2</v>
      </c>
      <c r="F650" s="225">
        <v>1</v>
      </c>
      <c r="G650" s="225">
        <v>9.5200000000000007E-2</v>
      </c>
      <c r="H650" s="225">
        <v>2.44</v>
      </c>
      <c r="I650" s="225">
        <v>1</v>
      </c>
      <c r="J650" s="225">
        <v>0.23</v>
      </c>
      <c r="K650" s="225">
        <v>5.34</v>
      </c>
      <c r="L650" s="225">
        <v>1</v>
      </c>
    </row>
    <row r="651" spans="1:12" s="241" customFormat="1" hidden="1" outlineLevel="2" x14ac:dyDescent="0.25">
      <c r="A651" s="243" t="s">
        <v>4</v>
      </c>
      <c r="B651" s="228" t="s">
        <v>453</v>
      </c>
      <c r="C651" s="242" t="s">
        <v>29</v>
      </c>
      <c r="D651" s="226" t="s">
        <v>30</v>
      </c>
      <c r="E651" s="225">
        <v>0.5</v>
      </c>
      <c r="F651" s="225">
        <v>1</v>
      </c>
      <c r="G651" s="225">
        <v>0.56000000000000005</v>
      </c>
      <c r="H651" s="225">
        <v>1.82</v>
      </c>
      <c r="I651" s="225">
        <v>1</v>
      </c>
      <c r="J651" s="225">
        <v>1.02</v>
      </c>
      <c r="K651" s="225">
        <v>5.34</v>
      </c>
      <c r="L651" s="225">
        <v>5</v>
      </c>
    </row>
    <row r="652" spans="1:12" s="230" customFormat="1" outlineLevel="1" collapsed="1" x14ac:dyDescent="0.25">
      <c r="A652" s="234"/>
      <c r="B652" s="232"/>
      <c r="C652" s="233" t="s">
        <v>399</v>
      </c>
      <c r="D652" s="232" t="s">
        <v>16</v>
      </c>
      <c r="E652" s="231">
        <v>132.55000000000001</v>
      </c>
      <c r="F652" s="231">
        <v>1.1499999999999999</v>
      </c>
      <c r="G652" s="231">
        <v>148.45488</v>
      </c>
      <c r="H652" s="231"/>
      <c r="I652" s="231"/>
      <c r="J652" s="231"/>
      <c r="K652" s="231"/>
      <c r="L652" s="231"/>
    </row>
    <row r="653" spans="1:12" s="230" customFormat="1" outlineLevel="1" x14ac:dyDescent="0.25">
      <c r="A653" s="234"/>
      <c r="B653" s="232"/>
      <c r="C653" s="233" t="s">
        <v>412</v>
      </c>
      <c r="D653" s="232" t="s">
        <v>16</v>
      </c>
      <c r="E653" s="231">
        <v>1.65</v>
      </c>
      <c r="F653" s="231">
        <v>1.25</v>
      </c>
      <c r="G653" s="231">
        <v>2.31</v>
      </c>
      <c r="H653" s="231"/>
      <c r="I653" s="231"/>
      <c r="J653" s="231"/>
      <c r="K653" s="231"/>
      <c r="L653" s="231"/>
    </row>
    <row r="654" spans="1:12" s="235" customFormat="1" x14ac:dyDescent="0.25">
      <c r="A654" s="240"/>
      <c r="B654" s="239"/>
      <c r="C654" s="238" t="s">
        <v>398</v>
      </c>
      <c r="D654" s="237"/>
      <c r="E654" s="236"/>
      <c r="F654" s="236"/>
      <c r="G654" s="236"/>
      <c r="H654" s="236"/>
      <c r="I654" s="236"/>
      <c r="J654" s="236">
        <v>1408.52</v>
      </c>
      <c r="K654" s="236"/>
      <c r="L654" s="236"/>
    </row>
    <row r="655" spans="1:12" s="230" customFormat="1" outlineLevel="1" x14ac:dyDescent="0.25">
      <c r="A655" s="234"/>
      <c r="B655" s="232"/>
      <c r="C655" s="233" t="s">
        <v>397</v>
      </c>
      <c r="D655" s="232"/>
      <c r="E655" s="231"/>
      <c r="F655" s="231"/>
      <c r="G655" s="231"/>
      <c r="H655" s="231"/>
      <c r="I655" s="231"/>
      <c r="J655" s="231">
        <v>1387.36</v>
      </c>
      <c r="K655" s="231"/>
      <c r="L655" s="231">
        <v>32048</v>
      </c>
    </row>
    <row r="656" spans="1:12" s="224" customFormat="1" x14ac:dyDescent="0.25">
      <c r="A656" s="229"/>
      <c r="B656" s="228" t="s">
        <v>451</v>
      </c>
      <c r="C656" s="227" t="s">
        <v>452</v>
      </c>
      <c r="D656" s="226" t="s">
        <v>20</v>
      </c>
      <c r="E656" s="225">
        <v>100</v>
      </c>
      <c r="F656" s="225">
        <v>0.9</v>
      </c>
      <c r="G656" s="225">
        <v>90</v>
      </c>
      <c r="H656" s="225"/>
      <c r="I656" s="225"/>
      <c r="J656" s="225">
        <v>1248.6199999999999</v>
      </c>
      <c r="K656" s="225"/>
      <c r="L656" s="225">
        <v>28843</v>
      </c>
    </row>
    <row r="657" spans="1:12" s="224" customFormat="1" x14ac:dyDescent="0.25">
      <c r="A657" s="229"/>
      <c r="B657" s="228" t="s">
        <v>451</v>
      </c>
      <c r="C657" s="227" t="s">
        <v>450</v>
      </c>
      <c r="D657" s="226" t="s">
        <v>20</v>
      </c>
      <c r="E657" s="225">
        <v>49</v>
      </c>
      <c r="F657" s="225">
        <v>0.85</v>
      </c>
      <c r="G657" s="225">
        <v>41.65</v>
      </c>
      <c r="H657" s="225"/>
      <c r="I657" s="225"/>
      <c r="J657" s="225">
        <v>577.84</v>
      </c>
      <c r="K657" s="225"/>
      <c r="L657" s="225">
        <v>13348</v>
      </c>
    </row>
    <row r="658" spans="1:12" s="195" customFormat="1" x14ac:dyDescent="0.25">
      <c r="A658" s="215"/>
      <c r="B658" s="215"/>
      <c r="C658" s="216" t="s">
        <v>390</v>
      </c>
      <c r="D658" s="215"/>
      <c r="E658" s="214"/>
      <c r="F658" s="214"/>
      <c r="G658" s="214"/>
      <c r="H658" s="214"/>
      <c r="I658" s="214"/>
      <c r="J658" s="213">
        <v>3234.98</v>
      </c>
      <c r="K658" s="213"/>
      <c r="L658" s="213"/>
    </row>
    <row r="659" spans="1:12" s="217" customFormat="1" ht="45.95" customHeight="1" x14ac:dyDescent="0.25">
      <c r="A659" s="223" t="s">
        <v>533</v>
      </c>
      <c r="B659" s="222" t="s">
        <v>1058</v>
      </c>
      <c r="C659" s="221" t="s">
        <v>1057</v>
      </c>
      <c r="D659" s="220" t="s">
        <v>31</v>
      </c>
      <c r="E659" s="219">
        <v>5.6000000000000001E-2</v>
      </c>
      <c r="F659" s="219">
        <v>1</v>
      </c>
      <c r="G659" s="219">
        <v>5.6000000000000001E-2</v>
      </c>
      <c r="H659" s="218">
        <v>2500</v>
      </c>
      <c r="I659" s="218">
        <v>1</v>
      </c>
      <c r="J659" s="218">
        <v>140</v>
      </c>
      <c r="K659" s="218"/>
      <c r="L659" s="218"/>
    </row>
    <row r="660" spans="1:12" s="195" customFormat="1" x14ac:dyDescent="0.25">
      <c r="A660" s="215"/>
      <c r="B660" s="215"/>
      <c r="C660" s="216" t="s">
        <v>390</v>
      </c>
      <c r="D660" s="215"/>
      <c r="E660" s="214"/>
      <c r="F660" s="214"/>
      <c r="G660" s="214"/>
      <c r="H660" s="214"/>
      <c r="I660" s="214"/>
      <c r="J660" s="213">
        <v>140</v>
      </c>
      <c r="K660" s="213"/>
      <c r="L660" s="213"/>
    </row>
    <row r="661" spans="1:12" s="217" customFormat="1" ht="45.95" customHeight="1" x14ac:dyDescent="0.25">
      <c r="A661" s="223" t="s">
        <v>532</v>
      </c>
      <c r="B661" s="222" t="s">
        <v>1056</v>
      </c>
      <c r="C661" s="221" t="s">
        <v>1055</v>
      </c>
      <c r="D661" s="220" t="s">
        <v>25</v>
      </c>
      <c r="E661" s="219">
        <v>112</v>
      </c>
      <c r="F661" s="219">
        <v>1</v>
      </c>
      <c r="G661" s="219">
        <v>112</v>
      </c>
      <c r="H661" s="218">
        <v>108.12</v>
      </c>
      <c r="I661" s="218">
        <v>1</v>
      </c>
      <c r="J661" s="218">
        <v>12109.44</v>
      </c>
      <c r="K661" s="218"/>
      <c r="L661" s="218"/>
    </row>
    <row r="662" spans="1:12" s="195" customFormat="1" x14ac:dyDescent="0.25">
      <c r="A662" s="215"/>
      <c r="B662" s="215"/>
      <c r="C662" s="216" t="s">
        <v>390</v>
      </c>
      <c r="D662" s="215"/>
      <c r="E662" s="214"/>
      <c r="F662" s="214"/>
      <c r="G662" s="214"/>
      <c r="H662" s="214"/>
      <c r="I662" s="214"/>
      <c r="J662" s="213">
        <v>12109.44</v>
      </c>
      <c r="K662" s="213"/>
      <c r="L662" s="213"/>
    </row>
    <row r="663" spans="1:12" s="217" customFormat="1" ht="45.95" customHeight="1" x14ac:dyDescent="0.25">
      <c r="A663" s="223" t="s">
        <v>531</v>
      </c>
      <c r="B663" s="222" t="s">
        <v>1054</v>
      </c>
      <c r="C663" s="221" t="s">
        <v>1053</v>
      </c>
      <c r="D663" s="220" t="s">
        <v>31</v>
      </c>
      <c r="E663" s="219">
        <v>0.42</v>
      </c>
      <c r="F663" s="219">
        <v>1</v>
      </c>
      <c r="G663" s="219">
        <v>0.42</v>
      </c>
      <c r="H663" s="218">
        <v>4316</v>
      </c>
      <c r="I663" s="218">
        <v>1</v>
      </c>
      <c r="J663" s="218">
        <v>1812.72</v>
      </c>
      <c r="K663" s="218"/>
      <c r="L663" s="218"/>
    </row>
    <row r="664" spans="1:12" s="195" customFormat="1" x14ac:dyDescent="0.25">
      <c r="A664" s="215"/>
      <c r="B664" s="215"/>
      <c r="C664" s="216" t="s">
        <v>390</v>
      </c>
      <c r="D664" s="215"/>
      <c r="E664" s="214"/>
      <c r="F664" s="214"/>
      <c r="G664" s="214"/>
      <c r="H664" s="214"/>
      <c r="I664" s="214"/>
      <c r="J664" s="213">
        <v>1812.72</v>
      </c>
      <c r="K664" s="213"/>
      <c r="L664" s="213"/>
    </row>
    <row r="665" spans="1:12" s="217" customFormat="1" ht="91.9" customHeight="1" x14ac:dyDescent="0.25">
      <c r="A665" s="223" t="s">
        <v>530</v>
      </c>
      <c r="B665" s="222" t="s">
        <v>1006</v>
      </c>
      <c r="C665" s="221" t="s">
        <v>1005</v>
      </c>
      <c r="D665" s="220" t="s">
        <v>15</v>
      </c>
      <c r="E665" s="219">
        <v>3.12</v>
      </c>
      <c r="F665" s="219">
        <v>1</v>
      </c>
      <c r="G665" s="219">
        <v>3.12</v>
      </c>
      <c r="H665" s="218"/>
      <c r="I665" s="218"/>
      <c r="J665" s="218"/>
      <c r="K665" s="218"/>
      <c r="L665" s="218"/>
    </row>
    <row r="666" spans="1:12" s="224" customFormat="1" x14ac:dyDescent="0.25">
      <c r="A666" s="229"/>
      <c r="B666" s="228" t="s">
        <v>0</v>
      </c>
      <c r="C666" s="227" t="s">
        <v>404</v>
      </c>
      <c r="D666" s="226"/>
      <c r="E666" s="225"/>
      <c r="F666" s="225"/>
      <c r="G666" s="225"/>
      <c r="H666" s="225">
        <v>321.92</v>
      </c>
      <c r="I666" s="225">
        <v>1.1499999999999999</v>
      </c>
      <c r="J666" s="225">
        <v>1155.06</v>
      </c>
      <c r="K666" s="225">
        <v>23.1</v>
      </c>
      <c r="L666" s="225">
        <v>26682</v>
      </c>
    </row>
    <row r="667" spans="1:12" s="241" customFormat="1" hidden="1" outlineLevel="2" x14ac:dyDescent="0.25">
      <c r="A667" s="243"/>
      <c r="B667" s="228"/>
      <c r="C667" s="242" t="s">
        <v>416</v>
      </c>
      <c r="D667" s="226" t="s">
        <v>16</v>
      </c>
      <c r="E667" s="225">
        <v>37.74</v>
      </c>
      <c r="F667" s="225">
        <v>1.1499999999999999</v>
      </c>
      <c r="G667" s="225">
        <v>135.41112000000001</v>
      </c>
      <c r="H667" s="225"/>
      <c r="I667" s="225">
        <v>1</v>
      </c>
      <c r="J667" s="225">
        <v>1155.06</v>
      </c>
      <c r="K667" s="225">
        <v>23.1</v>
      </c>
      <c r="L667" s="225">
        <v>26682</v>
      </c>
    </row>
    <row r="668" spans="1:12" s="224" customFormat="1" collapsed="1" x14ac:dyDescent="0.25">
      <c r="A668" s="229"/>
      <c r="B668" s="228" t="s">
        <v>1</v>
      </c>
      <c r="C668" s="227" t="s">
        <v>415</v>
      </c>
      <c r="D668" s="226"/>
      <c r="E668" s="225"/>
      <c r="F668" s="225"/>
      <c r="G668" s="225"/>
      <c r="H668" s="225">
        <v>17.97</v>
      </c>
      <c r="I668" s="225">
        <v>1.25</v>
      </c>
      <c r="J668" s="225">
        <v>70.08</v>
      </c>
      <c r="K668" s="225"/>
      <c r="L668" s="225"/>
    </row>
    <row r="669" spans="1:12" s="241" customFormat="1" hidden="1" outlineLevel="2" x14ac:dyDescent="0.25">
      <c r="A669" s="243" t="s">
        <v>0</v>
      </c>
      <c r="B669" s="228" t="s">
        <v>556</v>
      </c>
      <c r="C669" s="242" t="s">
        <v>37</v>
      </c>
      <c r="D669" s="226" t="s">
        <v>18</v>
      </c>
      <c r="E669" s="225">
        <v>0.02</v>
      </c>
      <c r="F669" s="225">
        <v>1</v>
      </c>
      <c r="G669" s="225">
        <v>6.2399999999999997E-2</v>
      </c>
      <c r="H669" s="225">
        <v>89.99</v>
      </c>
      <c r="I669" s="225">
        <v>1</v>
      </c>
      <c r="J669" s="225">
        <v>5.62</v>
      </c>
      <c r="K669" s="225">
        <v>9.1300000000000008</v>
      </c>
      <c r="L669" s="225">
        <v>51</v>
      </c>
    </row>
    <row r="670" spans="1:12" s="235" customFormat="1" hidden="1" outlineLevel="2" x14ac:dyDescent="0.25">
      <c r="A670" s="247"/>
      <c r="B670" s="245"/>
      <c r="C670" s="246" t="s">
        <v>19</v>
      </c>
      <c r="D670" s="245" t="s">
        <v>16</v>
      </c>
      <c r="E670" s="244">
        <v>0.02</v>
      </c>
      <c r="F670" s="244">
        <v>1</v>
      </c>
      <c r="G670" s="244">
        <v>6.2399999999999997E-2</v>
      </c>
      <c r="H670" s="244">
        <v>10.06</v>
      </c>
      <c r="I670" s="244">
        <v>1</v>
      </c>
      <c r="J670" s="244">
        <v>0.63</v>
      </c>
      <c r="K670" s="244"/>
      <c r="L670" s="244">
        <v>6</v>
      </c>
    </row>
    <row r="671" spans="1:12" s="241" customFormat="1" ht="25.5" hidden="1" outlineLevel="2" x14ac:dyDescent="0.25">
      <c r="A671" s="243" t="s">
        <v>1</v>
      </c>
      <c r="B671" s="228" t="s">
        <v>555</v>
      </c>
      <c r="C671" s="242" t="s">
        <v>554</v>
      </c>
      <c r="D671" s="226" t="s">
        <v>18</v>
      </c>
      <c r="E671" s="225">
        <v>0.75</v>
      </c>
      <c r="F671" s="225">
        <v>1</v>
      </c>
      <c r="G671" s="225">
        <v>2.34</v>
      </c>
      <c r="H671" s="225">
        <v>12.39</v>
      </c>
      <c r="I671" s="225">
        <v>1</v>
      </c>
      <c r="J671" s="225">
        <v>28.99</v>
      </c>
      <c r="K671" s="225">
        <v>9.1300000000000008</v>
      </c>
      <c r="L671" s="225">
        <v>265</v>
      </c>
    </row>
    <row r="672" spans="1:12" s="235" customFormat="1" hidden="1" outlineLevel="2" x14ac:dyDescent="0.25">
      <c r="A672" s="247"/>
      <c r="B672" s="245"/>
      <c r="C672" s="246" t="s">
        <v>19</v>
      </c>
      <c r="D672" s="245" t="s">
        <v>16</v>
      </c>
      <c r="E672" s="244">
        <v>0.75</v>
      </c>
      <c r="F672" s="244">
        <v>1</v>
      </c>
      <c r="G672" s="244">
        <v>2.34</v>
      </c>
      <c r="H672" s="244">
        <v>10.06</v>
      </c>
      <c r="I672" s="244">
        <v>1</v>
      </c>
      <c r="J672" s="244">
        <v>23.54</v>
      </c>
      <c r="K672" s="244"/>
      <c r="L672" s="244">
        <v>215</v>
      </c>
    </row>
    <row r="673" spans="1:12" s="241" customFormat="1" ht="25.5" hidden="1" outlineLevel="2" x14ac:dyDescent="0.25">
      <c r="A673" s="243" t="s">
        <v>2</v>
      </c>
      <c r="B673" s="228" t="s">
        <v>414</v>
      </c>
      <c r="C673" s="242" t="s">
        <v>17</v>
      </c>
      <c r="D673" s="226" t="s">
        <v>18</v>
      </c>
      <c r="E673" s="225">
        <v>0.22</v>
      </c>
      <c r="F673" s="225">
        <v>1</v>
      </c>
      <c r="G673" s="225">
        <v>0.68640000000000001</v>
      </c>
      <c r="H673" s="225">
        <v>31.26</v>
      </c>
      <c r="I673" s="225">
        <v>1</v>
      </c>
      <c r="J673" s="225">
        <v>21.46</v>
      </c>
      <c r="K673" s="225">
        <v>9.1300000000000008</v>
      </c>
      <c r="L673" s="225">
        <v>196</v>
      </c>
    </row>
    <row r="674" spans="1:12" s="235" customFormat="1" hidden="1" outlineLevel="2" x14ac:dyDescent="0.25">
      <c r="A674" s="247"/>
      <c r="B674" s="245"/>
      <c r="C674" s="246" t="s">
        <v>19</v>
      </c>
      <c r="D674" s="245" t="s">
        <v>16</v>
      </c>
      <c r="E674" s="244">
        <v>0.22</v>
      </c>
      <c r="F674" s="244">
        <v>1</v>
      </c>
      <c r="G674" s="244">
        <v>0.68640000000000001</v>
      </c>
      <c r="H674" s="244">
        <v>13.5</v>
      </c>
      <c r="I674" s="244">
        <v>1</v>
      </c>
      <c r="J674" s="244">
        <v>9.27</v>
      </c>
      <c r="K674" s="244"/>
      <c r="L674" s="244">
        <v>85</v>
      </c>
    </row>
    <row r="675" spans="1:12" s="224" customFormat="1" collapsed="1" x14ac:dyDescent="0.25">
      <c r="A675" s="229"/>
      <c r="B675" s="228" t="s">
        <v>2</v>
      </c>
      <c r="C675" s="227" t="s">
        <v>413</v>
      </c>
      <c r="D675" s="226"/>
      <c r="E675" s="225"/>
      <c r="F675" s="225"/>
      <c r="G675" s="225"/>
      <c r="H675" s="225">
        <v>10.72</v>
      </c>
      <c r="I675" s="225">
        <v>1.25</v>
      </c>
      <c r="J675" s="225">
        <v>41.81</v>
      </c>
      <c r="K675" s="225">
        <v>23.1</v>
      </c>
      <c r="L675" s="225">
        <v>966</v>
      </c>
    </row>
    <row r="676" spans="1:12" s="241" customFormat="1" hidden="1" outlineLevel="2" x14ac:dyDescent="0.25">
      <c r="A676" s="243"/>
      <c r="B676" s="228"/>
      <c r="C676" s="242" t="s">
        <v>19</v>
      </c>
      <c r="D676" s="226" t="s">
        <v>16</v>
      </c>
      <c r="E676" s="225">
        <v>1.2375</v>
      </c>
      <c r="F676" s="225">
        <v>1</v>
      </c>
      <c r="G676" s="225">
        <v>3.8610000000000002</v>
      </c>
      <c r="H676" s="225"/>
      <c r="I676" s="225">
        <v>1</v>
      </c>
      <c r="J676" s="225">
        <v>41.81</v>
      </c>
      <c r="K676" s="225">
        <v>9.1300000000000008</v>
      </c>
      <c r="L676" s="225">
        <v>382</v>
      </c>
    </row>
    <row r="677" spans="1:12" s="224" customFormat="1" collapsed="1" x14ac:dyDescent="0.25">
      <c r="A677" s="229"/>
      <c r="B677" s="228" t="s">
        <v>3</v>
      </c>
      <c r="C677" s="227" t="s">
        <v>402</v>
      </c>
      <c r="D677" s="226"/>
      <c r="E677" s="225"/>
      <c r="F677" s="225"/>
      <c r="G677" s="225"/>
      <c r="H677" s="225">
        <v>1.32</v>
      </c>
      <c r="I677" s="225">
        <v>1</v>
      </c>
      <c r="J677" s="225">
        <v>4.12</v>
      </c>
      <c r="K677" s="225"/>
      <c r="L677" s="225"/>
    </row>
    <row r="678" spans="1:12" s="241" customFormat="1" hidden="1" outlineLevel="2" x14ac:dyDescent="0.25">
      <c r="A678" s="243" t="s">
        <v>3</v>
      </c>
      <c r="B678" s="228" t="s">
        <v>458</v>
      </c>
      <c r="C678" s="242" t="s">
        <v>22</v>
      </c>
      <c r="D678" s="226" t="s">
        <v>23</v>
      </c>
      <c r="E678" s="225">
        <v>0.54</v>
      </c>
      <c r="F678" s="225">
        <v>1</v>
      </c>
      <c r="G678" s="225">
        <v>1.6848000000000001</v>
      </c>
      <c r="H678" s="225">
        <v>2.44</v>
      </c>
      <c r="I678" s="225">
        <v>1</v>
      </c>
      <c r="J678" s="225">
        <v>4.1100000000000003</v>
      </c>
      <c r="K678" s="225">
        <v>5.34</v>
      </c>
      <c r="L678" s="225">
        <v>22</v>
      </c>
    </row>
    <row r="679" spans="1:12" s="230" customFormat="1" outlineLevel="1" collapsed="1" x14ac:dyDescent="0.25">
      <c r="A679" s="234"/>
      <c r="B679" s="232"/>
      <c r="C679" s="233" t="s">
        <v>399</v>
      </c>
      <c r="D679" s="232" t="s">
        <v>16</v>
      </c>
      <c r="E679" s="231">
        <v>43.4</v>
      </c>
      <c r="F679" s="231">
        <v>1.1499999999999999</v>
      </c>
      <c r="G679" s="231">
        <v>135.41112000000001</v>
      </c>
      <c r="H679" s="231"/>
      <c r="I679" s="231"/>
      <c r="J679" s="231"/>
      <c r="K679" s="231"/>
      <c r="L679" s="231"/>
    </row>
    <row r="680" spans="1:12" s="230" customFormat="1" outlineLevel="1" x14ac:dyDescent="0.25">
      <c r="A680" s="234"/>
      <c r="B680" s="232"/>
      <c r="C680" s="233" t="s">
        <v>412</v>
      </c>
      <c r="D680" s="232" t="s">
        <v>16</v>
      </c>
      <c r="E680" s="231">
        <v>0.99</v>
      </c>
      <c r="F680" s="231">
        <v>1.25</v>
      </c>
      <c r="G680" s="231">
        <v>3.8610000000000002</v>
      </c>
      <c r="H680" s="231"/>
      <c r="I680" s="231"/>
      <c r="J680" s="231"/>
      <c r="K680" s="231"/>
      <c r="L680" s="231"/>
    </row>
    <row r="681" spans="1:12" s="235" customFormat="1" x14ac:dyDescent="0.25">
      <c r="A681" s="240"/>
      <c r="B681" s="239"/>
      <c r="C681" s="238" t="s">
        <v>398</v>
      </c>
      <c r="D681" s="237"/>
      <c r="E681" s="236"/>
      <c r="F681" s="236"/>
      <c r="G681" s="236"/>
      <c r="H681" s="236"/>
      <c r="I681" s="236"/>
      <c r="J681" s="236">
        <v>1229.26</v>
      </c>
      <c r="K681" s="236"/>
      <c r="L681" s="236"/>
    </row>
    <row r="682" spans="1:12" s="230" customFormat="1" outlineLevel="1" x14ac:dyDescent="0.25">
      <c r="A682" s="234"/>
      <c r="B682" s="232"/>
      <c r="C682" s="233" t="s">
        <v>397</v>
      </c>
      <c r="D682" s="232"/>
      <c r="E682" s="231"/>
      <c r="F682" s="231"/>
      <c r="G682" s="231"/>
      <c r="H682" s="231"/>
      <c r="I682" s="231"/>
      <c r="J682" s="231">
        <v>1196.8699999999999</v>
      </c>
      <c r="K682" s="231"/>
      <c r="L682" s="231">
        <v>27647</v>
      </c>
    </row>
    <row r="683" spans="1:12" s="224" customFormat="1" x14ac:dyDescent="0.25">
      <c r="A683" s="229"/>
      <c r="B683" s="228" t="s">
        <v>451</v>
      </c>
      <c r="C683" s="227" t="s">
        <v>452</v>
      </c>
      <c r="D683" s="226" t="s">
        <v>20</v>
      </c>
      <c r="E683" s="225">
        <v>100</v>
      </c>
      <c r="F683" s="225">
        <v>0.9</v>
      </c>
      <c r="G683" s="225">
        <v>90</v>
      </c>
      <c r="H683" s="225"/>
      <c r="I683" s="225"/>
      <c r="J683" s="225">
        <v>1077.18</v>
      </c>
      <c r="K683" s="225"/>
      <c r="L683" s="225">
        <v>24883</v>
      </c>
    </row>
    <row r="684" spans="1:12" s="224" customFormat="1" x14ac:dyDescent="0.25">
      <c r="A684" s="229"/>
      <c r="B684" s="228" t="s">
        <v>451</v>
      </c>
      <c r="C684" s="227" t="s">
        <v>450</v>
      </c>
      <c r="D684" s="226" t="s">
        <v>20</v>
      </c>
      <c r="E684" s="225">
        <v>49</v>
      </c>
      <c r="F684" s="225">
        <v>0.85</v>
      </c>
      <c r="G684" s="225">
        <v>41.65</v>
      </c>
      <c r="H684" s="225"/>
      <c r="I684" s="225"/>
      <c r="J684" s="225">
        <v>498.48</v>
      </c>
      <c r="K684" s="225"/>
      <c r="L684" s="225">
        <v>11515</v>
      </c>
    </row>
    <row r="685" spans="1:12" s="195" customFormat="1" x14ac:dyDescent="0.25">
      <c r="A685" s="215"/>
      <c r="B685" s="215"/>
      <c r="C685" s="216" t="s">
        <v>390</v>
      </c>
      <c r="D685" s="215"/>
      <c r="E685" s="214"/>
      <c r="F685" s="214"/>
      <c r="G685" s="214"/>
      <c r="H685" s="214"/>
      <c r="I685" s="214"/>
      <c r="J685" s="213">
        <v>2804.92</v>
      </c>
      <c r="K685" s="213"/>
      <c r="L685" s="213"/>
    </row>
    <row r="686" spans="1:12" s="217" customFormat="1" ht="45.95" customHeight="1" x14ac:dyDescent="0.25">
      <c r="A686" s="223" t="s">
        <v>529</v>
      </c>
      <c r="B686" s="222" t="s">
        <v>447</v>
      </c>
      <c r="C686" s="221" t="s">
        <v>712</v>
      </c>
      <c r="D686" s="220" t="s">
        <v>31</v>
      </c>
      <c r="E686" s="219">
        <v>4.0559999999999999E-2</v>
      </c>
      <c r="F686" s="219">
        <v>1</v>
      </c>
      <c r="G686" s="219">
        <v>4.0559999999999999E-2</v>
      </c>
      <c r="H686" s="218">
        <v>30554.42</v>
      </c>
      <c r="I686" s="218">
        <v>1</v>
      </c>
      <c r="J686" s="218">
        <v>1239.29</v>
      </c>
      <c r="K686" s="218"/>
      <c r="L686" s="218"/>
    </row>
    <row r="687" spans="1:12" s="195" customFormat="1" x14ac:dyDescent="0.25">
      <c r="A687" s="215"/>
      <c r="B687" s="215"/>
      <c r="C687" s="216" t="s">
        <v>390</v>
      </c>
      <c r="D687" s="215"/>
      <c r="E687" s="214"/>
      <c r="F687" s="214"/>
      <c r="G687" s="214"/>
      <c r="H687" s="214"/>
      <c r="I687" s="214"/>
      <c r="J687" s="213">
        <v>1239.29</v>
      </c>
      <c r="K687" s="213"/>
      <c r="L687" s="213"/>
    </row>
    <row r="688" spans="1:12" s="217" customFormat="1" ht="45.95" customHeight="1" x14ac:dyDescent="0.25">
      <c r="A688" s="223" t="s">
        <v>528</v>
      </c>
      <c r="B688" s="222" t="s">
        <v>789</v>
      </c>
      <c r="C688" s="221" t="s">
        <v>788</v>
      </c>
      <c r="D688" s="220" t="s">
        <v>30</v>
      </c>
      <c r="E688" s="219">
        <v>2811.12</v>
      </c>
      <c r="F688" s="219">
        <v>1</v>
      </c>
      <c r="G688" s="219">
        <v>2811.12</v>
      </c>
      <c r="H688" s="218">
        <v>2.0699999999999998</v>
      </c>
      <c r="I688" s="218">
        <v>1</v>
      </c>
      <c r="J688" s="218">
        <v>5819.02</v>
      </c>
      <c r="K688" s="218"/>
      <c r="L688" s="218"/>
    </row>
    <row r="689" spans="1:12" s="195" customFormat="1" x14ac:dyDescent="0.25">
      <c r="A689" s="215"/>
      <c r="B689" s="215"/>
      <c r="C689" s="216" t="s">
        <v>390</v>
      </c>
      <c r="D689" s="215"/>
      <c r="E689" s="214"/>
      <c r="F689" s="214"/>
      <c r="G689" s="214"/>
      <c r="H689" s="214"/>
      <c r="I689" s="214"/>
      <c r="J689" s="213">
        <v>5819.02</v>
      </c>
      <c r="K689" s="213"/>
      <c r="L689" s="213"/>
    </row>
    <row r="690" spans="1:12" s="217" customFormat="1" ht="91.9" customHeight="1" x14ac:dyDescent="0.25">
      <c r="A690" s="223" t="s">
        <v>527</v>
      </c>
      <c r="B690" s="222" t="s">
        <v>978</v>
      </c>
      <c r="C690" s="221" t="s">
        <v>977</v>
      </c>
      <c r="D690" s="220" t="s">
        <v>15</v>
      </c>
      <c r="E690" s="219">
        <v>3.12</v>
      </c>
      <c r="F690" s="219">
        <v>1</v>
      </c>
      <c r="G690" s="219">
        <v>3.12</v>
      </c>
      <c r="H690" s="218"/>
      <c r="I690" s="218"/>
      <c r="J690" s="218"/>
      <c r="K690" s="218"/>
      <c r="L690" s="218"/>
    </row>
    <row r="691" spans="1:12" s="224" customFormat="1" x14ac:dyDescent="0.25">
      <c r="A691" s="229"/>
      <c r="B691" s="228" t="s">
        <v>0</v>
      </c>
      <c r="C691" s="227" t="s">
        <v>404</v>
      </c>
      <c r="D691" s="226"/>
      <c r="E691" s="225"/>
      <c r="F691" s="225"/>
      <c r="G691" s="225"/>
      <c r="H691" s="225">
        <v>192.59</v>
      </c>
      <c r="I691" s="225">
        <v>1.1499999999999999</v>
      </c>
      <c r="J691" s="225">
        <v>691.02</v>
      </c>
      <c r="K691" s="225">
        <v>23.1</v>
      </c>
      <c r="L691" s="225">
        <v>15962</v>
      </c>
    </row>
    <row r="692" spans="1:12" s="241" customFormat="1" hidden="1" outlineLevel="2" x14ac:dyDescent="0.25">
      <c r="A692" s="243"/>
      <c r="B692" s="228"/>
      <c r="C692" s="242" t="s">
        <v>470</v>
      </c>
      <c r="D692" s="226" t="s">
        <v>16</v>
      </c>
      <c r="E692" s="225">
        <v>20.02</v>
      </c>
      <c r="F692" s="225">
        <v>1.1499999999999999</v>
      </c>
      <c r="G692" s="225">
        <v>71.831760000000003</v>
      </c>
      <c r="H692" s="225"/>
      <c r="I692" s="225">
        <v>1</v>
      </c>
      <c r="J692" s="225">
        <v>691.02</v>
      </c>
      <c r="K692" s="225">
        <v>23.1</v>
      </c>
      <c r="L692" s="225">
        <v>15962</v>
      </c>
    </row>
    <row r="693" spans="1:12" s="224" customFormat="1" collapsed="1" x14ac:dyDescent="0.25">
      <c r="A693" s="229"/>
      <c r="B693" s="228" t="s">
        <v>1</v>
      </c>
      <c r="C693" s="227" t="s">
        <v>415</v>
      </c>
      <c r="D693" s="226"/>
      <c r="E693" s="225"/>
      <c r="F693" s="225"/>
      <c r="G693" s="225"/>
      <c r="H693" s="225">
        <v>2.2799999999999998</v>
      </c>
      <c r="I693" s="225">
        <v>1.25</v>
      </c>
      <c r="J693" s="225">
        <v>8.89</v>
      </c>
      <c r="K693" s="225"/>
      <c r="L693" s="225"/>
    </row>
    <row r="694" spans="1:12" s="241" customFormat="1" hidden="1" outlineLevel="2" x14ac:dyDescent="0.25">
      <c r="A694" s="243" t="s">
        <v>0</v>
      </c>
      <c r="B694" s="228" t="s">
        <v>428</v>
      </c>
      <c r="C694" s="242" t="s">
        <v>24</v>
      </c>
      <c r="D694" s="226" t="s">
        <v>18</v>
      </c>
      <c r="E694" s="225">
        <v>0.03</v>
      </c>
      <c r="F694" s="225">
        <v>1</v>
      </c>
      <c r="G694" s="225">
        <v>9.3600000000000003E-2</v>
      </c>
      <c r="H694" s="225">
        <v>65.709999999999994</v>
      </c>
      <c r="I694" s="225">
        <v>1</v>
      </c>
      <c r="J694" s="225">
        <v>6.15</v>
      </c>
      <c r="K694" s="225">
        <v>9.1300000000000008</v>
      </c>
      <c r="L694" s="225">
        <v>56</v>
      </c>
    </row>
    <row r="695" spans="1:12" s="235" customFormat="1" hidden="1" outlineLevel="2" x14ac:dyDescent="0.25">
      <c r="A695" s="247"/>
      <c r="B695" s="245"/>
      <c r="C695" s="246" t="s">
        <v>19</v>
      </c>
      <c r="D695" s="245" t="s">
        <v>16</v>
      </c>
      <c r="E695" s="244">
        <v>0.03</v>
      </c>
      <c r="F695" s="244">
        <v>1</v>
      </c>
      <c r="G695" s="244">
        <v>9.3600000000000003E-2</v>
      </c>
      <c r="H695" s="244">
        <v>11.6</v>
      </c>
      <c r="I695" s="244">
        <v>1</v>
      </c>
      <c r="J695" s="244">
        <v>1.0900000000000001</v>
      </c>
      <c r="K695" s="244"/>
      <c r="L695" s="244">
        <v>10</v>
      </c>
    </row>
    <row r="696" spans="1:12" s="241" customFormat="1" ht="25.5" hidden="1" outlineLevel="2" x14ac:dyDescent="0.25">
      <c r="A696" s="243" t="s">
        <v>1</v>
      </c>
      <c r="B696" s="228" t="s">
        <v>414</v>
      </c>
      <c r="C696" s="242" t="s">
        <v>17</v>
      </c>
      <c r="D696" s="226" t="s">
        <v>18</v>
      </c>
      <c r="E696" s="225">
        <v>0.01</v>
      </c>
      <c r="F696" s="225">
        <v>1</v>
      </c>
      <c r="G696" s="225">
        <v>3.1199999999999999E-2</v>
      </c>
      <c r="H696" s="225">
        <v>31.26</v>
      </c>
      <c r="I696" s="225">
        <v>1</v>
      </c>
      <c r="J696" s="225">
        <v>0.98</v>
      </c>
      <c r="K696" s="225">
        <v>9.1300000000000008</v>
      </c>
      <c r="L696" s="225">
        <v>9</v>
      </c>
    </row>
    <row r="697" spans="1:12" s="235" customFormat="1" hidden="1" outlineLevel="2" x14ac:dyDescent="0.25">
      <c r="A697" s="247"/>
      <c r="B697" s="245"/>
      <c r="C697" s="246" t="s">
        <v>19</v>
      </c>
      <c r="D697" s="245" t="s">
        <v>16</v>
      </c>
      <c r="E697" s="244">
        <v>0.01</v>
      </c>
      <c r="F697" s="244">
        <v>1</v>
      </c>
      <c r="G697" s="244">
        <v>3.1199999999999999E-2</v>
      </c>
      <c r="H697" s="244">
        <v>13.5</v>
      </c>
      <c r="I697" s="244">
        <v>1</v>
      </c>
      <c r="J697" s="244">
        <v>0.42</v>
      </c>
      <c r="K697" s="244"/>
      <c r="L697" s="244">
        <v>4</v>
      </c>
    </row>
    <row r="698" spans="1:12" s="224" customFormat="1" collapsed="1" x14ac:dyDescent="0.25">
      <c r="A698" s="229"/>
      <c r="B698" s="228" t="s">
        <v>2</v>
      </c>
      <c r="C698" s="227" t="s">
        <v>413</v>
      </c>
      <c r="D698" s="226"/>
      <c r="E698" s="225"/>
      <c r="F698" s="225"/>
      <c r="G698" s="225"/>
      <c r="H698" s="225">
        <v>0.49</v>
      </c>
      <c r="I698" s="225">
        <v>1.25</v>
      </c>
      <c r="J698" s="225">
        <v>1.9</v>
      </c>
      <c r="K698" s="225">
        <v>23.1</v>
      </c>
      <c r="L698" s="225">
        <v>44</v>
      </c>
    </row>
    <row r="699" spans="1:12" s="241" customFormat="1" hidden="1" outlineLevel="2" x14ac:dyDescent="0.25">
      <c r="A699" s="243"/>
      <c r="B699" s="228"/>
      <c r="C699" s="242" t="s">
        <v>19</v>
      </c>
      <c r="D699" s="226" t="s">
        <v>16</v>
      </c>
      <c r="E699" s="225">
        <v>0.05</v>
      </c>
      <c r="F699" s="225">
        <v>1</v>
      </c>
      <c r="G699" s="225">
        <v>0.156</v>
      </c>
      <c r="H699" s="225"/>
      <c r="I699" s="225">
        <v>1</v>
      </c>
      <c r="J699" s="225">
        <v>1.9</v>
      </c>
      <c r="K699" s="225">
        <v>23.1</v>
      </c>
      <c r="L699" s="225">
        <v>44</v>
      </c>
    </row>
    <row r="700" spans="1:12" s="224" customFormat="1" collapsed="1" x14ac:dyDescent="0.25">
      <c r="A700" s="229"/>
      <c r="B700" s="228" t="s">
        <v>3</v>
      </c>
      <c r="C700" s="227" t="s">
        <v>402</v>
      </c>
      <c r="D700" s="226"/>
      <c r="E700" s="225"/>
      <c r="F700" s="225"/>
      <c r="G700" s="225"/>
      <c r="H700" s="225">
        <v>0.36</v>
      </c>
      <c r="I700" s="225">
        <v>1</v>
      </c>
      <c r="J700" s="225">
        <v>1.1200000000000001</v>
      </c>
      <c r="K700" s="225"/>
      <c r="L700" s="225"/>
    </row>
    <row r="701" spans="1:12" s="241" customFormat="1" hidden="1" outlineLevel="2" x14ac:dyDescent="0.25">
      <c r="A701" s="243" t="s">
        <v>2</v>
      </c>
      <c r="B701" s="228" t="s">
        <v>453</v>
      </c>
      <c r="C701" s="242" t="s">
        <v>29</v>
      </c>
      <c r="D701" s="226" t="s">
        <v>30</v>
      </c>
      <c r="E701" s="225">
        <v>0.2</v>
      </c>
      <c r="F701" s="225">
        <v>1</v>
      </c>
      <c r="G701" s="225">
        <v>0.624</v>
      </c>
      <c r="H701" s="225">
        <v>1.82</v>
      </c>
      <c r="I701" s="225">
        <v>1</v>
      </c>
      <c r="J701" s="225">
        <v>1.1399999999999999</v>
      </c>
      <c r="K701" s="225">
        <v>5.34</v>
      </c>
      <c r="L701" s="225">
        <v>6</v>
      </c>
    </row>
    <row r="702" spans="1:12" s="230" customFormat="1" outlineLevel="1" collapsed="1" x14ac:dyDescent="0.25">
      <c r="A702" s="234"/>
      <c r="B702" s="232"/>
      <c r="C702" s="233" t="s">
        <v>399</v>
      </c>
      <c r="D702" s="232" t="s">
        <v>16</v>
      </c>
      <c r="E702" s="231">
        <v>23.02</v>
      </c>
      <c r="F702" s="231">
        <v>1.1499999999999999</v>
      </c>
      <c r="G702" s="231">
        <v>71.831760000000003</v>
      </c>
      <c r="H702" s="231"/>
      <c r="I702" s="231"/>
      <c r="J702" s="231"/>
      <c r="K702" s="231"/>
      <c r="L702" s="231"/>
    </row>
    <row r="703" spans="1:12" s="230" customFormat="1" outlineLevel="1" x14ac:dyDescent="0.25">
      <c r="A703" s="234"/>
      <c r="B703" s="232"/>
      <c r="C703" s="233" t="s">
        <v>412</v>
      </c>
      <c r="D703" s="232" t="s">
        <v>16</v>
      </c>
      <c r="E703" s="231">
        <v>0.04</v>
      </c>
      <c r="F703" s="231">
        <v>1.25</v>
      </c>
      <c r="G703" s="231">
        <v>0.156</v>
      </c>
      <c r="H703" s="231"/>
      <c r="I703" s="231"/>
      <c r="J703" s="231"/>
      <c r="K703" s="231"/>
      <c r="L703" s="231"/>
    </row>
    <row r="704" spans="1:12" s="235" customFormat="1" x14ac:dyDescent="0.25">
      <c r="A704" s="240"/>
      <c r="B704" s="239"/>
      <c r="C704" s="238" t="s">
        <v>398</v>
      </c>
      <c r="D704" s="237"/>
      <c r="E704" s="236"/>
      <c r="F704" s="236"/>
      <c r="G704" s="236"/>
      <c r="H704" s="236"/>
      <c r="I704" s="236"/>
      <c r="J704" s="236">
        <v>701.03</v>
      </c>
      <c r="K704" s="236"/>
      <c r="L704" s="236"/>
    </row>
    <row r="705" spans="1:12" s="230" customFormat="1" outlineLevel="1" x14ac:dyDescent="0.25">
      <c r="A705" s="234"/>
      <c r="B705" s="232"/>
      <c r="C705" s="233" t="s">
        <v>397</v>
      </c>
      <c r="D705" s="232"/>
      <c r="E705" s="231"/>
      <c r="F705" s="231"/>
      <c r="G705" s="231"/>
      <c r="H705" s="231"/>
      <c r="I705" s="231"/>
      <c r="J705" s="231">
        <v>692.92</v>
      </c>
      <c r="K705" s="231"/>
      <c r="L705" s="231">
        <v>16007</v>
      </c>
    </row>
    <row r="706" spans="1:12" s="224" customFormat="1" x14ac:dyDescent="0.25">
      <c r="A706" s="229"/>
      <c r="B706" s="228" t="s">
        <v>451</v>
      </c>
      <c r="C706" s="227" t="s">
        <v>452</v>
      </c>
      <c r="D706" s="226" t="s">
        <v>20</v>
      </c>
      <c r="E706" s="225">
        <v>100</v>
      </c>
      <c r="F706" s="225">
        <v>0.9</v>
      </c>
      <c r="G706" s="225">
        <v>90</v>
      </c>
      <c r="H706" s="225"/>
      <c r="I706" s="225"/>
      <c r="J706" s="225">
        <v>623.63</v>
      </c>
      <c r="K706" s="225"/>
      <c r="L706" s="225">
        <v>14406</v>
      </c>
    </row>
    <row r="707" spans="1:12" s="224" customFormat="1" x14ac:dyDescent="0.25">
      <c r="A707" s="229"/>
      <c r="B707" s="228" t="s">
        <v>451</v>
      </c>
      <c r="C707" s="227" t="s">
        <v>450</v>
      </c>
      <c r="D707" s="226" t="s">
        <v>20</v>
      </c>
      <c r="E707" s="225">
        <v>49</v>
      </c>
      <c r="F707" s="225">
        <v>0.85</v>
      </c>
      <c r="G707" s="225">
        <v>41.65</v>
      </c>
      <c r="H707" s="225"/>
      <c r="I707" s="225"/>
      <c r="J707" s="225">
        <v>288.60000000000002</v>
      </c>
      <c r="K707" s="225"/>
      <c r="L707" s="225">
        <v>6667</v>
      </c>
    </row>
    <row r="708" spans="1:12" s="195" customFormat="1" x14ac:dyDescent="0.25">
      <c r="A708" s="215"/>
      <c r="B708" s="215"/>
      <c r="C708" s="216" t="s">
        <v>390</v>
      </c>
      <c r="D708" s="215"/>
      <c r="E708" s="214"/>
      <c r="F708" s="214"/>
      <c r="G708" s="214"/>
      <c r="H708" s="214"/>
      <c r="I708" s="214"/>
      <c r="J708" s="213">
        <v>1613.26</v>
      </c>
      <c r="K708" s="213"/>
      <c r="L708" s="213"/>
    </row>
    <row r="709" spans="1:12" s="217" customFormat="1" ht="45.95" customHeight="1" x14ac:dyDescent="0.25">
      <c r="A709" s="223" t="s">
        <v>526</v>
      </c>
      <c r="B709" s="222" t="s">
        <v>568</v>
      </c>
      <c r="C709" s="221" t="s">
        <v>567</v>
      </c>
      <c r="D709" s="220" t="s">
        <v>31</v>
      </c>
      <c r="E709" s="219">
        <v>6.2399999999999997E-2</v>
      </c>
      <c r="F709" s="219">
        <v>1</v>
      </c>
      <c r="G709" s="219">
        <v>6.2399999999999997E-2</v>
      </c>
      <c r="H709" s="218">
        <v>11300</v>
      </c>
      <c r="I709" s="218">
        <v>1</v>
      </c>
      <c r="J709" s="218">
        <v>705.12</v>
      </c>
      <c r="K709" s="218"/>
      <c r="L709" s="218"/>
    </row>
    <row r="710" spans="1:12" s="195" customFormat="1" x14ac:dyDescent="0.25">
      <c r="A710" s="215"/>
      <c r="B710" s="215"/>
      <c r="C710" s="216" t="s">
        <v>390</v>
      </c>
      <c r="D710" s="215"/>
      <c r="E710" s="214"/>
      <c r="F710" s="214"/>
      <c r="G710" s="214"/>
      <c r="H710" s="214"/>
      <c r="I710" s="214"/>
      <c r="J710" s="213">
        <v>705.12</v>
      </c>
      <c r="K710" s="213"/>
      <c r="L710" s="213"/>
    </row>
    <row r="711" spans="1:12" s="217" customFormat="1" ht="91.9" customHeight="1" x14ac:dyDescent="0.25">
      <c r="A711" s="223" t="s">
        <v>525</v>
      </c>
      <c r="B711" s="222" t="s">
        <v>976</v>
      </c>
      <c r="C711" s="221" t="s">
        <v>975</v>
      </c>
      <c r="D711" s="220" t="s">
        <v>15</v>
      </c>
      <c r="E711" s="219">
        <v>3.12</v>
      </c>
      <c r="F711" s="219">
        <v>1</v>
      </c>
      <c r="G711" s="219">
        <v>3.12</v>
      </c>
      <c r="H711" s="218"/>
      <c r="I711" s="218"/>
      <c r="J711" s="218"/>
      <c r="K711" s="218"/>
      <c r="L711" s="218"/>
    </row>
    <row r="712" spans="1:12" s="224" customFormat="1" x14ac:dyDescent="0.25">
      <c r="A712" s="229"/>
      <c r="B712" s="228" t="s">
        <v>0</v>
      </c>
      <c r="C712" s="227" t="s">
        <v>404</v>
      </c>
      <c r="D712" s="226"/>
      <c r="E712" s="225"/>
      <c r="F712" s="225"/>
      <c r="G712" s="225"/>
      <c r="H712" s="225">
        <v>439.53</v>
      </c>
      <c r="I712" s="225">
        <v>1.1499999999999999</v>
      </c>
      <c r="J712" s="225">
        <v>1577.04</v>
      </c>
      <c r="K712" s="225">
        <v>23.1</v>
      </c>
      <c r="L712" s="225">
        <v>36429</v>
      </c>
    </row>
    <row r="713" spans="1:12" s="241" customFormat="1" hidden="1" outlineLevel="2" x14ac:dyDescent="0.25">
      <c r="A713" s="243"/>
      <c r="B713" s="228"/>
      <c r="C713" s="242" t="s">
        <v>520</v>
      </c>
      <c r="D713" s="226" t="s">
        <v>16</v>
      </c>
      <c r="E713" s="225">
        <v>49</v>
      </c>
      <c r="F713" s="225">
        <v>1.1499999999999999</v>
      </c>
      <c r="G713" s="225">
        <v>175.81200000000001</v>
      </c>
      <c r="H713" s="225"/>
      <c r="I713" s="225">
        <v>1</v>
      </c>
      <c r="J713" s="225">
        <v>1577.04</v>
      </c>
      <c r="K713" s="225">
        <v>23.1</v>
      </c>
      <c r="L713" s="225">
        <v>36429</v>
      </c>
    </row>
    <row r="714" spans="1:12" s="224" customFormat="1" collapsed="1" x14ac:dyDescent="0.25">
      <c r="A714" s="229"/>
      <c r="B714" s="228" t="s">
        <v>1</v>
      </c>
      <c r="C714" s="227" t="s">
        <v>415</v>
      </c>
      <c r="D714" s="226"/>
      <c r="E714" s="225"/>
      <c r="F714" s="225"/>
      <c r="G714" s="225"/>
      <c r="H714" s="225">
        <v>11.14</v>
      </c>
      <c r="I714" s="225">
        <v>1.25</v>
      </c>
      <c r="J714" s="225">
        <v>43.43</v>
      </c>
      <c r="K714" s="225"/>
      <c r="L714" s="225"/>
    </row>
    <row r="715" spans="1:12" s="241" customFormat="1" hidden="1" outlineLevel="2" x14ac:dyDescent="0.25">
      <c r="A715" s="243" t="s">
        <v>0</v>
      </c>
      <c r="B715" s="228" t="s">
        <v>428</v>
      </c>
      <c r="C715" s="242" t="s">
        <v>24</v>
      </c>
      <c r="D715" s="226" t="s">
        <v>18</v>
      </c>
      <c r="E715" s="225">
        <v>0.16</v>
      </c>
      <c r="F715" s="225">
        <v>1</v>
      </c>
      <c r="G715" s="225">
        <v>0.49919999999999998</v>
      </c>
      <c r="H715" s="225">
        <v>65.709999999999994</v>
      </c>
      <c r="I715" s="225">
        <v>1</v>
      </c>
      <c r="J715" s="225">
        <v>32.799999999999997</v>
      </c>
      <c r="K715" s="225">
        <v>9.1300000000000008</v>
      </c>
      <c r="L715" s="225">
        <v>299</v>
      </c>
    </row>
    <row r="716" spans="1:12" s="235" customFormat="1" hidden="1" outlineLevel="2" x14ac:dyDescent="0.25">
      <c r="A716" s="247"/>
      <c r="B716" s="245"/>
      <c r="C716" s="246" t="s">
        <v>19</v>
      </c>
      <c r="D716" s="245" t="s">
        <v>16</v>
      </c>
      <c r="E716" s="244">
        <v>0.16</v>
      </c>
      <c r="F716" s="244">
        <v>1</v>
      </c>
      <c r="G716" s="244">
        <v>0.49919999999999998</v>
      </c>
      <c r="H716" s="244">
        <v>11.6</v>
      </c>
      <c r="I716" s="244">
        <v>1</v>
      </c>
      <c r="J716" s="244">
        <v>5.79</v>
      </c>
      <c r="K716" s="244"/>
      <c r="L716" s="244">
        <v>53</v>
      </c>
    </row>
    <row r="717" spans="1:12" s="241" customFormat="1" ht="25.5" hidden="1" outlineLevel="2" x14ac:dyDescent="0.25">
      <c r="A717" s="243" t="s">
        <v>1</v>
      </c>
      <c r="B717" s="228" t="s">
        <v>414</v>
      </c>
      <c r="C717" s="242" t="s">
        <v>17</v>
      </c>
      <c r="D717" s="226" t="s">
        <v>18</v>
      </c>
      <c r="E717" s="225">
        <v>0.02</v>
      </c>
      <c r="F717" s="225">
        <v>1</v>
      </c>
      <c r="G717" s="225">
        <v>6.2399999999999997E-2</v>
      </c>
      <c r="H717" s="225">
        <v>31.26</v>
      </c>
      <c r="I717" s="225">
        <v>1</v>
      </c>
      <c r="J717" s="225">
        <v>1.95</v>
      </c>
      <c r="K717" s="225">
        <v>9.1300000000000008</v>
      </c>
      <c r="L717" s="225">
        <v>18</v>
      </c>
    </row>
    <row r="718" spans="1:12" s="235" customFormat="1" hidden="1" outlineLevel="2" x14ac:dyDescent="0.25">
      <c r="A718" s="247"/>
      <c r="B718" s="245"/>
      <c r="C718" s="246" t="s">
        <v>19</v>
      </c>
      <c r="D718" s="245" t="s">
        <v>16</v>
      </c>
      <c r="E718" s="244">
        <v>0.02</v>
      </c>
      <c r="F718" s="244">
        <v>1</v>
      </c>
      <c r="G718" s="244">
        <v>6.2399999999999997E-2</v>
      </c>
      <c r="H718" s="244">
        <v>13.5</v>
      </c>
      <c r="I718" s="244">
        <v>1</v>
      </c>
      <c r="J718" s="244">
        <v>0.84</v>
      </c>
      <c r="K718" s="244"/>
      <c r="L718" s="244">
        <v>8</v>
      </c>
    </row>
    <row r="719" spans="1:12" s="224" customFormat="1" collapsed="1" x14ac:dyDescent="0.25">
      <c r="A719" s="229"/>
      <c r="B719" s="228" t="s">
        <v>2</v>
      </c>
      <c r="C719" s="227" t="s">
        <v>413</v>
      </c>
      <c r="D719" s="226"/>
      <c r="E719" s="225"/>
      <c r="F719" s="225"/>
      <c r="G719" s="225"/>
      <c r="H719" s="225">
        <v>2.13</v>
      </c>
      <c r="I719" s="225">
        <v>1.25</v>
      </c>
      <c r="J719" s="225">
        <v>8.3000000000000007</v>
      </c>
      <c r="K719" s="225">
        <v>23.1</v>
      </c>
      <c r="L719" s="225">
        <v>192</v>
      </c>
    </row>
    <row r="720" spans="1:12" s="241" customFormat="1" hidden="1" outlineLevel="2" x14ac:dyDescent="0.25">
      <c r="A720" s="243"/>
      <c r="B720" s="228"/>
      <c r="C720" s="242" t="s">
        <v>19</v>
      </c>
      <c r="D720" s="226" t="s">
        <v>16</v>
      </c>
      <c r="E720" s="225">
        <v>0.22500000000000001</v>
      </c>
      <c r="F720" s="225">
        <v>1</v>
      </c>
      <c r="G720" s="225">
        <v>0.70199999999999996</v>
      </c>
      <c r="H720" s="225"/>
      <c r="I720" s="225">
        <v>1</v>
      </c>
      <c r="J720" s="225">
        <v>8.3000000000000007</v>
      </c>
      <c r="K720" s="225">
        <v>23.1</v>
      </c>
      <c r="L720" s="225">
        <v>192</v>
      </c>
    </row>
    <row r="721" spans="1:12" s="224" customFormat="1" collapsed="1" x14ac:dyDescent="0.25">
      <c r="A721" s="229"/>
      <c r="B721" s="228" t="s">
        <v>3</v>
      </c>
      <c r="C721" s="227" t="s">
        <v>402</v>
      </c>
      <c r="D721" s="226"/>
      <c r="E721" s="225"/>
      <c r="F721" s="225"/>
      <c r="G721" s="225"/>
      <c r="H721" s="225">
        <v>297.48</v>
      </c>
      <c r="I721" s="225">
        <v>1</v>
      </c>
      <c r="J721" s="225">
        <v>928.14</v>
      </c>
      <c r="K721" s="225"/>
      <c r="L721" s="225"/>
    </row>
    <row r="722" spans="1:12" s="241" customFormat="1" hidden="1" outlineLevel="2" x14ac:dyDescent="0.25">
      <c r="A722" s="243" t="s">
        <v>2</v>
      </c>
      <c r="B722" s="228" t="s">
        <v>564</v>
      </c>
      <c r="C722" s="242" t="s">
        <v>563</v>
      </c>
      <c r="D722" s="226" t="s">
        <v>31</v>
      </c>
      <c r="E722" s="225">
        <v>5.5E-2</v>
      </c>
      <c r="F722" s="225">
        <v>1</v>
      </c>
      <c r="G722" s="225">
        <v>0.1716</v>
      </c>
      <c r="H722" s="225">
        <v>4294</v>
      </c>
      <c r="I722" s="225">
        <v>1</v>
      </c>
      <c r="J722" s="225">
        <v>736.85</v>
      </c>
      <c r="K722" s="225">
        <v>5.34</v>
      </c>
      <c r="L722" s="225">
        <v>3935</v>
      </c>
    </row>
    <row r="723" spans="1:12" s="241" customFormat="1" ht="25.5" hidden="1" outlineLevel="2" x14ac:dyDescent="0.25">
      <c r="A723" s="243" t="s">
        <v>3</v>
      </c>
      <c r="B723" s="228" t="s">
        <v>454</v>
      </c>
      <c r="C723" s="242" t="s">
        <v>356</v>
      </c>
      <c r="D723" s="226" t="s">
        <v>25</v>
      </c>
      <c r="E723" s="225">
        <v>0.84</v>
      </c>
      <c r="F723" s="225">
        <v>1</v>
      </c>
      <c r="G723" s="225">
        <v>2.6208</v>
      </c>
      <c r="H723" s="225">
        <v>72.319999999999993</v>
      </c>
      <c r="I723" s="225">
        <v>1</v>
      </c>
      <c r="J723" s="225">
        <v>189.54</v>
      </c>
      <c r="K723" s="225">
        <v>5.34</v>
      </c>
      <c r="L723" s="225">
        <v>1012</v>
      </c>
    </row>
    <row r="724" spans="1:12" s="241" customFormat="1" hidden="1" outlineLevel="2" x14ac:dyDescent="0.25">
      <c r="A724" s="243" t="s">
        <v>4</v>
      </c>
      <c r="B724" s="228" t="s">
        <v>453</v>
      </c>
      <c r="C724" s="242" t="s">
        <v>29</v>
      </c>
      <c r="D724" s="226" t="s">
        <v>30</v>
      </c>
      <c r="E724" s="225">
        <v>0.31</v>
      </c>
      <c r="F724" s="225">
        <v>1</v>
      </c>
      <c r="G724" s="225">
        <v>0.96719999999999995</v>
      </c>
      <c r="H724" s="225">
        <v>1.82</v>
      </c>
      <c r="I724" s="225">
        <v>1</v>
      </c>
      <c r="J724" s="225">
        <v>1.76</v>
      </c>
      <c r="K724" s="225">
        <v>5.34</v>
      </c>
      <c r="L724" s="225">
        <v>9</v>
      </c>
    </row>
    <row r="725" spans="1:12" s="230" customFormat="1" outlineLevel="1" collapsed="1" x14ac:dyDescent="0.25">
      <c r="A725" s="234"/>
      <c r="B725" s="232"/>
      <c r="C725" s="233" t="s">
        <v>399</v>
      </c>
      <c r="D725" s="232" t="s">
        <v>16</v>
      </c>
      <c r="E725" s="231">
        <v>56.35</v>
      </c>
      <c r="F725" s="231">
        <v>1.1499999999999999</v>
      </c>
      <c r="G725" s="231">
        <v>175.81200000000001</v>
      </c>
      <c r="H725" s="231"/>
      <c r="I725" s="231"/>
      <c r="J725" s="231"/>
      <c r="K725" s="231"/>
      <c r="L725" s="231"/>
    </row>
    <row r="726" spans="1:12" s="230" customFormat="1" outlineLevel="1" x14ac:dyDescent="0.25">
      <c r="A726" s="234"/>
      <c r="B726" s="232"/>
      <c r="C726" s="233" t="s">
        <v>412</v>
      </c>
      <c r="D726" s="232" t="s">
        <v>16</v>
      </c>
      <c r="E726" s="231">
        <v>0.18</v>
      </c>
      <c r="F726" s="231">
        <v>1.25</v>
      </c>
      <c r="G726" s="231">
        <v>0.70199999999999996</v>
      </c>
      <c r="H726" s="231"/>
      <c r="I726" s="231"/>
      <c r="J726" s="231"/>
      <c r="K726" s="231"/>
      <c r="L726" s="231"/>
    </row>
    <row r="727" spans="1:12" s="235" customFormat="1" x14ac:dyDescent="0.25">
      <c r="A727" s="240"/>
      <c r="B727" s="239"/>
      <c r="C727" s="238" t="s">
        <v>398</v>
      </c>
      <c r="D727" s="237"/>
      <c r="E727" s="236"/>
      <c r="F727" s="236"/>
      <c r="G727" s="236"/>
      <c r="H727" s="236"/>
      <c r="I727" s="236"/>
      <c r="J727" s="236">
        <v>2548.61</v>
      </c>
      <c r="K727" s="236"/>
      <c r="L727" s="236"/>
    </row>
    <row r="728" spans="1:12" s="230" customFormat="1" outlineLevel="1" x14ac:dyDescent="0.25">
      <c r="A728" s="234"/>
      <c r="B728" s="232"/>
      <c r="C728" s="233" t="s">
        <v>397</v>
      </c>
      <c r="D728" s="232"/>
      <c r="E728" s="231"/>
      <c r="F728" s="231"/>
      <c r="G728" s="231"/>
      <c r="H728" s="231"/>
      <c r="I728" s="231"/>
      <c r="J728" s="231">
        <v>1585.34</v>
      </c>
      <c r="K728" s="231"/>
      <c r="L728" s="231">
        <v>36621</v>
      </c>
    </row>
    <row r="729" spans="1:12" s="224" customFormat="1" x14ac:dyDescent="0.25">
      <c r="A729" s="229"/>
      <c r="B729" s="228" t="s">
        <v>451</v>
      </c>
      <c r="C729" s="227" t="s">
        <v>452</v>
      </c>
      <c r="D729" s="226" t="s">
        <v>20</v>
      </c>
      <c r="E729" s="225">
        <v>100</v>
      </c>
      <c r="F729" s="225">
        <v>0.9</v>
      </c>
      <c r="G729" s="225">
        <v>90</v>
      </c>
      <c r="H729" s="225"/>
      <c r="I729" s="225"/>
      <c r="J729" s="225">
        <v>1426.81</v>
      </c>
      <c r="K729" s="225"/>
      <c r="L729" s="225">
        <v>32959</v>
      </c>
    </row>
    <row r="730" spans="1:12" s="224" customFormat="1" x14ac:dyDescent="0.25">
      <c r="A730" s="229"/>
      <c r="B730" s="228" t="s">
        <v>451</v>
      </c>
      <c r="C730" s="227" t="s">
        <v>450</v>
      </c>
      <c r="D730" s="226" t="s">
        <v>20</v>
      </c>
      <c r="E730" s="225">
        <v>49</v>
      </c>
      <c r="F730" s="225">
        <v>0.85</v>
      </c>
      <c r="G730" s="225">
        <v>41.65</v>
      </c>
      <c r="H730" s="225"/>
      <c r="I730" s="225"/>
      <c r="J730" s="225">
        <v>660.29</v>
      </c>
      <c r="K730" s="225"/>
      <c r="L730" s="225">
        <v>15253</v>
      </c>
    </row>
    <row r="731" spans="1:12" s="195" customFormat="1" x14ac:dyDescent="0.25">
      <c r="A731" s="215"/>
      <c r="B731" s="215"/>
      <c r="C731" s="216" t="s">
        <v>390</v>
      </c>
      <c r="D731" s="215"/>
      <c r="E731" s="214"/>
      <c r="F731" s="214"/>
      <c r="G731" s="214"/>
      <c r="H731" s="214"/>
      <c r="I731" s="214"/>
      <c r="J731" s="213">
        <v>4635.71</v>
      </c>
      <c r="K731" s="213"/>
      <c r="L731" s="213"/>
    </row>
    <row r="732" spans="1:12" s="217" customFormat="1" ht="45.95" customHeight="1" x14ac:dyDescent="0.25">
      <c r="A732" s="223" t="s">
        <v>523</v>
      </c>
      <c r="B732" s="222" t="s">
        <v>561</v>
      </c>
      <c r="C732" s="221" t="s">
        <v>560</v>
      </c>
      <c r="D732" s="220" t="s">
        <v>31</v>
      </c>
      <c r="E732" s="219">
        <v>0.19656000000000001</v>
      </c>
      <c r="F732" s="219">
        <v>1</v>
      </c>
      <c r="G732" s="219">
        <v>0.19656000000000001</v>
      </c>
      <c r="H732" s="218">
        <v>22484.66</v>
      </c>
      <c r="I732" s="218">
        <v>1</v>
      </c>
      <c r="J732" s="218">
        <v>4419.58</v>
      </c>
      <c r="K732" s="218"/>
      <c r="L732" s="218"/>
    </row>
    <row r="733" spans="1:12" s="195" customFormat="1" x14ac:dyDescent="0.25">
      <c r="A733" s="215"/>
      <c r="B733" s="215"/>
      <c r="C733" s="216" t="s">
        <v>390</v>
      </c>
      <c r="D733" s="215"/>
      <c r="E733" s="214"/>
      <c r="F733" s="214"/>
      <c r="G733" s="214"/>
      <c r="H733" s="214"/>
      <c r="I733" s="214"/>
      <c r="J733" s="213">
        <v>4419.58</v>
      </c>
      <c r="K733" s="213"/>
      <c r="L733" s="213"/>
    </row>
    <row r="734" spans="1:12" s="195" customFormat="1" x14ac:dyDescent="0.25">
      <c r="A734" s="212"/>
      <c r="B734" s="211"/>
      <c r="C734" s="211"/>
      <c r="D734" s="211"/>
      <c r="E734" s="211"/>
      <c r="F734" s="211"/>
      <c r="G734" s="211"/>
      <c r="H734" s="211"/>
      <c r="I734" s="211"/>
      <c r="J734" s="210"/>
      <c r="K734" s="211"/>
      <c r="L734" s="210"/>
    </row>
    <row r="735" spans="1:12" s="195" customFormat="1" x14ac:dyDescent="0.25">
      <c r="A735" s="201"/>
      <c r="B735" s="201"/>
      <c r="C735" s="201" t="s">
        <v>598</v>
      </c>
      <c r="D735" s="200"/>
      <c r="E735" s="199"/>
      <c r="F735" s="199"/>
      <c r="G735" s="199"/>
      <c r="H735" s="199"/>
      <c r="I735" s="199"/>
      <c r="J735" s="198">
        <v>1464715.76</v>
      </c>
      <c r="K735" s="197"/>
      <c r="L735" s="196"/>
    </row>
    <row r="736" spans="1:12" s="195" customFormat="1" x14ac:dyDescent="0.25">
      <c r="A736" s="209"/>
      <c r="B736" s="209"/>
      <c r="C736" s="208" t="s">
        <v>374</v>
      </c>
      <c r="D736" s="207"/>
      <c r="E736" s="204"/>
      <c r="F736" s="204"/>
      <c r="G736" s="204"/>
      <c r="H736" s="204"/>
      <c r="I736" s="204"/>
      <c r="J736" s="206"/>
      <c r="K736" s="205"/>
      <c r="L736" s="204"/>
    </row>
    <row r="737" spans="1:12" s="195" customFormat="1" x14ac:dyDescent="0.25">
      <c r="A737" s="203"/>
      <c r="B737" s="203"/>
      <c r="C737" s="202" t="s">
        <v>384</v>
      </c>
      <c r="D737" s="200"/>
      <c r="E737" s="199"/>
      <c r="F737" s="199"/>
      <c r="G737" s="199"/>
      <c r="H737" s="199"/>
      <c r="I737" s="199"/>
      <c r="J737" s="198">
        <v>128827.89</v>
      </c>
      <c r="K737" s="197"/>
      <c r="L737" s="196"/>
    </row>
    <row r="738" spans="1:12" s="195" customFormat="1" x14ac:dyDescent="0.25">
      <c r="A738" s="203"/>
      <c r="B738" s="203"/>
      <c r="C738" s="202" t="s">
        <v>383</v>
      </c>
      <c r="D738" s="200"/>
      <c r="E738" s="199"/>
      <c r="F738" s="199"/>
      <c r="G738" s="199"/>
      <c r="H738" s="199"/>
      <c r="I738" s="199"/>
      <c r="J738" s="198">
        <v>19298.34</v>
      </c>
      <c r="K738" s="197"/>
      <c r="L738" s="196"/>
    </row>
    <row r="739" spans="1:12" s="195" customFormat="1" x14ac:dyDescent="0.25">
      <c r="A739" s="203"/>
      <c r="B739" s="203"/>
      <c r="C739" s="202" t="s">
        <v>382</v>
      </c>
      <c r="D739" s="200"/>
      <c r="E739" s="199"/>
      <c r="F739" s="199"/>
      <c r="G739" s="199"/>
      <c r="H739" s="199"/>
      <c r="I739" s="199"/>
      <c r="J739" s="198">
        <v>1316589.55</v>
      </c>
      <c r="K739" s="197"/>
      <c r="L739" s="196"/>
    </row>
    <row r="740" spans="1:12" s="195" customFormat="1" x14ac:dyDescent="0.25">
      <c r="A740" s="201"/>
      <c r="B740" s="201"/>
      <c r="C740" s="201" t="s">
        <v>388</v>
      </c>
      <c r="D740" s="200"/>
      <c r="E740" s="199"/>
      <c r="F740" s="199"/>
      <c r="G740" s="199"/>
      <c r="H740" s="199"/>
      <c r="I740" s="199"/>
      <c r="J740" s="198">
        <v>123776.54</v>
      </c>
      <c r="K740" s="197"/>
      <c r="L740" s="196"/>
    </row>
    <row r="741" spans="1:12" s="195" customFormat="1" x14ac:dyDescent="0.25">
      <c r="A741" s="201"/>
      <c r="B741" s="201"/>
      <c r="C741" s="201" t="s">
        <v>387</v>
      </c>
      <c r="D741" s="200"/>
      <c r="E741" s="199"/>
      <c r="F741" s="199"/>
      <c r="G741" s="199"/>
      <c r="H741" s="199"/>
      <c r="I741" s="199"/>
      <c r="J741" s="198">
        <v>60619.56</v>
      </c>
      <c r="K741" s="197"/>
      <c r="L741" s="196"/>
    </row>
    <row r="742" spans="1:12" s="195" customFormat="1" x14ac:dyDescent="0.25">
      <c r="A742" s="209"/>
      <c r="B742" s="209" t="s">
        <v>378</v>
      </c>
      <c r="C742" s="208" t="s">
        <v>377</v>
      </c>
      <c r="D742" s="207"/>
      <c r="E742" s="204"/>
      <c r="F742" s="204"/>
      <c r="G742" s="204"/>
      <c r="H742" s="204"/>
      <c r="I742" s="204"/>
      <c r="J742" s="206">
        <v>135650.81</v>
      </c>
      <c r="K742" s="205"/>
      <c r="L742" s="204"/>
    </row>
    <row r="743" spans="1:12" s="195" customFormat="1" x14ac:dyDescent="0.25">
      <c r="A743" s="201"/>
      <c r="B743" s="201"/>
      <c r="C743" s="201" t="s">
        <v>597</v>
      </c>
      <c r="D743" s="200"/>
      <c r="E743" s="199"/>
      <c r="F743" s="199"/>
      <c r="G743" s="199"/>
      <c r="H743" s="199"/>
      <c r="I743" s="199"/>
      <c r="J743" s="198">
        <v>1649111.86</v>
      </c>
      <c r="K743" s="197"/>
      <c r="L743" s="196"/>
    </row>
    <row r="744" spans="1:12" s="195" customFormat="1" x14ac:dyDescent="0.25">
      <c r="A744" s="212"/>
      <c r="B744" s="211"/>
      <c r="C744" s="211"/>
      <c r="D744" s="211"/>
      <c r="E744" s="211"/>
      <c r="F744" s="211"/>
      <c r="G744" s="211"/>
      <c r="H744" s="211"/>
      <c r="I744" s="211"/>
      <c r="J744" s="210"/>
      <c r="K744" s="211"/>
      <c r="L744" s="210"/>
    </row>
    <row r="745" spans="1:12" ht="15" customHeight="1" thickBot="1" x14ac:dyDescent="0.25">
      <c r="A745" s="444" t="s">
        <v>1282</v>
      </c>
      <c r="B745" s="445"/>
      <c r="C745" s="445"/>
      <c r="D745" s="445"/>
      <c r="E745" s="445"/>
      <c r="F745" s="445"/>
      <c r="G745" s="445"/>
      <c r="H745" s="445"/>
      <c r="I745" s="445"/>
      <c r="J745" s="445"/>
      <c r="K745" s="445"/>
      <c r="L745" s="446"/>
    </row>
    <row r="746" spans="1:12" s="217" customFormat="1" ht="76.5" customHeight="1" thickTop="1" x14ac:dyDescent="0.25">
      <c r="A746" s="223" t="s">
        <v>522</v>
      </c>
      <c r="B746" s="222" t="s">
        <v>1281</v>
      </c>
      <c r="C746" s="221" t="s">
        <v>1280</v>
      </c>
      <c r="D746" s="220" t="s">
        <v>15</v>
      </c>
      <c r="E746" s="219">
        <v>0.78</v>
      </c>
      <c r="F746" s="219">
        <v>1</v>
      </c>
      <c r="G746" s="219">
        <v>0.78</v>
      </c>
      <c r="H746" s="218"/>
      <c r="I746" s="218"/>
      <c r="J746" s="218"/>
      <c r="K746" s="218"/>
      <c r="L746" s="218"/>
    </row>
    <row r="747" spans="1:12" s="224" customFormat="1" x14ac:dyDescent="0.25">
      <c r="A747" s="229"/>
      <c r="B747" s="228" t="s">
        <v>0</v>
      </c>
      <c r="C747" s="227" t="s">
        <v>404</v>
      </c>
      <c r="D747" s="226"/>
      <c r="E747" s="225"/>
      <c r="F747" s="225"/>
      <c r="G747" s="225"/>
      <c r="H747" s="225">
        <v>221.66</v>
      </c>
      <c r="I747" s="225">
        <v>1</v>
      </c>
      <c r="J747" s="225">
        <v>172.89</v>
      </c>
      <c r="K747" s="225">
        <v>23.1</v>
      </c>
      <c r="L747" s="225">
        <v>3994</v>
      </c>
    </row>
    <row r="748" spans="1:12" s="241" customFormat="1" hidden="1" outlineLevel="2" x14ac:dyDescent="0.25">
      <c r="A748" s="243"/>
      <c r="B748" s="228"/>
      <c r="C748" s="242" t="s">
        <v>1181</v>
      </c>
      <c r="D748" s="226" t="s">
        <v>16</v>
      </c>
      <c r="E748" s="225">
        <v>26.9</v>
      </c>
      <c r="F748" s="225">
        <v>1</v>
      </c>
      <c r="G748" s="225">
        <v>20.981999999999999</v>
      </c>
      <c r="H748" s="225"/>
      <c r="I748" s="225">
        <v>1</v>
      </c>
      <c r="J748" s="225">
        <v>172.89</v>
      </c>
      <c r="K748" s="225">
        <v>23.1</v>
      </c>
      <c r="L748" s="225">
        <v>3994</v>
      </c>
    </row>
    <row r="749" spans="1:12" s="230" customFormat="1" outlineLevel="1" collapsed="1" x14ac:dyDescent="0.25">
      <c r="A749" s="234"/>
      <c r="B749" s="232"/>
      <c r="C749" s="233" t="s">
        <v>399</v>
      </c>
      <c r="D749" s="232" t="s">
        <v>16</v>
      </c>
      <c r="E749" s="231">
        <v>26.9</v>
      </c>
      <c r="F749" s="231">
        <v>1</v>
      </c>
      <c r="G749" s="231">
        <v>20.981999999999999</v>
      </c>
      <c r="H749" s="231"/>
      <c r="I749" s="231"/>
      <c r="J749" s="231"/>
      <c r="K749" s="231"/>
      <c r="L749" s="231"/>
    </row>
    <row r="750" spans="1:12" s="235" customFormat="1" x14ac:dyDescent="0.25">
      <c r="A750" s="240"/>
      <c r="B750" s="239"/>
      <c r="C750" s="238" t="s">
        <v>398</v>
      </c>
      <c r="D750" s="237"/>
      <c r="E750" s="236"/>
      <c r="F750" s="236"/>
      <c r="G750" s="236"/>
      <c r="H750" s="236"/>
      <c r="I750" s="236"/>
      <c r="J750" s="236">
        <v>172.89</v>
      </c>
      <c r="K750" s="236"/>
      <c r="L750" s="236"/>
    </row>
    <row r="751" spans="1:12" s="230" customFormat="1" outlineLevel="1" x14ac:dyDescent="0.25">
      <c r="A751" s="234"/>
      <c r="B751" s="232"/>
      <c r="C751" s="233" t="s">
        <v>397</v>
      </c>
      <c r="D751" s="232"/>
      <c r="E751" s="231"/>
      <c r="F751" s="231"/>
      <c r="G751" s="231"/>
      <c r="H751" s="231"/>
      <c r="I751" s="231"/>
      <c r="J751" s="231">
        <v>172.89</v>
      </c>
      <c r="K751" s="231"/>
      <c r="L751" s="231">
        <v>3994</v>
      </c>
    </row>
    <row r="752" spans="1:12" s="224" customFormat="1" x14ac:dyDescent="0.25">
      <c r="A752" s="229"/>
      <c r="B752" s="228" t="s">
        <v>1276</v>
      </c>
      <c r="C752" s="227" t="s">
        <v>1277</v>
      </c>
      <c r="D752" s="226" t="s">
        <v>20</v>
      </c>
      <c r="E752" s="225">
        <v>90</v>
      </c>
      <c r="F752" s="225">
        <v>1</v>
      </c>
      <c r="G752" s="225">
        <v>90</v>
      </c>
      <c r="H752" s="225"/>
      <c r="I752" s="225"/>
      <c r="J752" s="225">
        <v>155.6</v>
      </c>
      <c r="K752" s="225"/>
      <c r="L752" s="225">
        <v>3594</v>
      </c>
    </row>
    <row r="753" spans="1:12" s="224" customFormat="1" x14ac:dyDescent="0.25">
      <c r="A753" s="229"/>
      <c r="B753" s="228" t="s">
        <v>1276</v>
      </c>
      <c r="C753" s="227" t="s">
        <v>1275</v>
      </c>
      <c r="D753" s="226" t="s">
        <v>20</v>
      </c>
      <c r="E753" s="225">
        <v>45</v>
      </c>
      <c r="F753" s="225">
        <v>1</v>
      </c>
      <c r="G753" s="225">
        <v>45</v>
      </c>
      <c r="H753" s="225"/>
      <c r="I753" s="225"/>
      <c r="J753" s="225">
        <v>77.81</v>
      </c>
      <c r="K753" s="225"/>
      <c r="L753" s="225">
        <v>1797</v>
      </c>
    </row>
    <row r="754" spans="1:12" s="195" customFormat="1" x14ac:dyDescent="0.25">
      <c r="A754" s="215"/>
      <c r="B754" s="215"/>
      <c r="C754" s="216" t="s">
        <v>390</v>
      </c>
      <c r="D754" s="215"/>
      <c r="E754" s="214"/>
      <c r="F754" s="214"/>
      <c r="G754" s="214"/>
      <c r="H754" s="214"/>
      <c r="I754" s="214"/>
      <c r="J754" s="213">
        <v>406.3</v>
      </c>
      <c r="K754" s="213"/>
      <c r="L754" s="213"/>
    </row>
    <row r="755" spans="1:12" s="217" customFormat="1" ht="91.9" customHeight="1" x14ac:dyDescent="0.25">
      <c r="A755" s="223" t="s">
        <v>521</v>
      </c>
      <c r="B755" s="222" t="s">
        <v>1279</v>
      </c>
      <c r="C755" s="221" t="s">
        <v>1278</v>
      </c>
      <c r="D755" s="220" t="s">
        <v>15</v>
      </c>
      <c r="E755" s="219">
        <v>1.2</v>
      </c>
      <c r="F755" s="219">
        <v>1</v>
      </c>
      <c r="G755" s="219">
        <v>1.2</v>
      </c>
      <c r="H755" s="218"/>
      <c r="I755" s="218"/>
      <c r="J755" s="218"/>
      <c r="K755" s="218"/>
      <c r="L755" s="218"/>
    </row>
    <row r="756" spans="1:12" s="224" customFormat="1" x14ac:dyDescent="0.25">
      <c r="A756" s="229"/>
      <c r="B756" s="228" t="s">
        <v>0</v>
      </c>
      <c r="C756" s="227" t="s">
        <v>404</v>
      </c>
      <c r="D756" s="226"/>
      <c r="E756" s="225"/>
      <c r="F756" s="225"/>
      <c r="G756" s="225"/>
      <c r="H756" s="225">
        <v>584.74</v>
      </c>
      <c r="I756" s="225">
        <v>1</v>
      </c>
      <c r="J756" s="225">
        <v>701.69</v>
      </c>
      <c r="K756" s="225">
        <v>23.1</v>
      </c>
      <c r="L756" s="225">
        <v>16209</v>
      </c>
    </row>
    <row r="757" spans="1:12" s="241" customFormat="1" hidden="1" outlineLevel="2" x14ac:dyDescent="0.25">
      <c r="A757" s="243"/>
      <c r="B757" s="228"/>
      <c r="C757" s="242" t="s">
        <v>1045</v>
      </c>
      <c r="D757" s="226" t="s">
        <v>16</v>
      </c>
      <c r="E757" s="225">
        <v>74.3</v>
      </c>
      <c r="F757" s="225">
        <v>1</v>
      </c>
      <c r="G757" s="225">
        <v>89.16</v>
      </c>
      <c r="H757" s="225"/>
      <c r="I757" s="225">
        <v>1</v>
      </c>
      <c r="J757" s="225">
        <v>701.69</v>
      </c>
      <c r="K757" s="225">
        <v>23.1</v>
      </c>
      <c r="L757" s="225">
        <v>16209</v>
      </c>
    </row>
    <row r="758" spans="1:12" s="224" customFormat="1" collapsed="1" x14ac:dyDescent="0.25">
      <c r="A758" s="229"/>
      <c r="B758" s="228" t="s">
        <v>1</v>
      </c>
      <c r="C758" s="227" t="s">
        <v>415</v>
      </c>
      <c r="D758" s="226"/>
      <c r="E758" s="225"/>
      <c r="F758" s="225"/>
      <c r="G758" s="225"/>
      <c r="H758" s="225">
        <v>96.01</v>
      </c>
      <c r="I758" s="225">
        <v>1</v>
      </c>
      <c r="J758" s="225">
        <v>115.21</v>
      </c>
      <c r="K758" s="225"/>
      <c r="L758" s="225"/>
    </row>
    <row r="759" spans="1:12" s="241" customFormat="1" ht="25.5" hidden="1" outlineLevel="2" x14ac:dyDescent="0.25">
      <c r="A759" s="243" t="s">
        <v>0</v>
      </c>
      <c r="B759" s="228" t="s">
        <v>1119</v>
      </c>
      <c r="C759" s="242" t="s">
        <v>1118</v>
      </c>
      <c r="D759" s="226" t="s">
        <v>18</v>
      </c>
      <c r="E759" s="225">
        <v>3.28</v>
      </c>
      <c r="F759" s="225">
        <v>1</v>
      </c>
      <c r="G759" s="225">
        <v>3.9359999999999999</v>
      </c>
      <c r="H759" s="225">
        <v>1.53</v>
      </c>
      <c r="I759" s="225">
        <v>1</v>
      </c>
      <c r="J759" s="225">
        <v>6.02</v>
      </c>
      <c r="K759" s="225">
        <v>9.1300000000000008</v>
      </c>
      <c r="L759" s="225">
        <v>55</v>
      </c>
    </row>
    <row r="760" spans="1:12" s="241" customFormat="1" ht="25.5" hidden="1" outlineLevel="2" x14ac:dyDescent="0.25">
      <c r="A760" s="243" t="s">
        <v>1</v>
      </c>
      <c r="B760" s="228" t="s">
        <v>1197</v>
      </c>
      <c r="C760" s="242" t="s">
        <v>1196</v>
      </c>
      <c r="D760" s="226" t="s">
        <v>18</v>
      </c>
      <c r="E760" s="225">
        <v>1.64</v>
      </c>
      <c r="F760" s="225">
        <v>1</v>
      </c>
      <c r="G760" s="225">
        <v>1.968</v>
      </c>
      <c r="H760" s="225">
        <v>48.81</v>
      </c>
      <c r="I760" s="225">
        <v>1</v>
      </c>
      <c r="J760" s="225">
        <v>96.06</v>
      </c>
      <c r="K760" s="225">
        <v>9.1300000000000008</v>
      </c>
      <c r="L760" s="225">
        <v>877</v>
      </c>
    </row>
    <row r="761" spans="1:12" s="241" customFormat="1" ht="25.5" hidden="1" outlineLevel="2" x14ac:dyDescent="0.25">
      <c r="A761" s="243" t="s">
        <v>2</v>
      </c>
      <c r="B761" s="228" t="s">
        <v>414</v>
      </c>
      <c r="C761" s="242" t="s">
        <v>17</v>
      </c>
      <c r="D761" s="226" t="s">
        <v>18</v>
      </c>
      <c r="E761" s="225">
        <v>0.35</v>
      </c>
      <c r="F761" s="225">
        <v>1</v>
      </c>
      <c r="G761" s="225">
        <v>0.42</v>
      </c>
      <c r="H761" s="225">
        <v>31.26</v>
      </c>
      <c r="I761" s="225">
        <v>1</v>
      </c>
      <c r="J761" s="225">
        <v>13.13</v>
      </c>
      <c r="K761" s="225">
        <v>9.1300000000000008</v>
      </c>
      <c r="L761" s="225">
        <v>120</v>
      </c>
    </row>
    <row r="762" spans="1:12" s="235" customFormat="1" hidden="1" outlineLevel="2" x14ac:dyDescent="0.25">
      <c r="A762" s="247"/>
      <c r="B762" s="245"/>
      <c r="C762" s="246" t="s">
        <v>19</v>
      </c>
      <c r="D762" s="245" t="s">
        <v>16</v>
      </c>
      <c r="E762" s="244">
        <v>0.35</v>
      </c>
      <c r="F762" s="244">
        <v>1</v>
      </c>
      <c r="G762" s="244">
        <v>0.42</v>
      </c>
      <c r="H762" s="244">
        <v>13.5</v>
      </c>
      <c r="I762" s="244">
        <v>1</v>
      </c>
      <c r="J762" s="244">
        <v>5.67</v>
      </c>
      <c r="K762" s="244"/>
      <c r="L762" s="244">
        <v>52</v>
      </c>
    </row>
    <row r="763" spans="1:12" s="224" customFormat="1" collapsed="1" x14ac:dyDescent="0.25">
      <c r="A763" s="229"/>
      <c r="B763" s="228" t="s">
        <v>2</v>
      </c>
      <c r="C763" s="227" t="s">
        <v>413</v>
      </c>
      <c r="D763" s="226"/>
      <c r="E763" s="225"/>
      <c r="F763" s="225"/>
      <c r="G763" s="225"/>
      <c r="H763" s="225">
        <v>4.7300000000000004</v>
      </c>
      <c r="I763" s="225">
        <v>1</v>
      </c>
      <c r="J763" s="225">
        <v>5.68</v>
      </c>
      <c r="K763" s="225">
        <v>23.1</v>
      </c>
      <c r="L763" s="225">
        <v>131</v>
      </c>
    </row>
    <row r="764" spans="1:12" s="241" customFormat="1" hidden="1" outlineLevel="2" x14ac:dyDescent="0.25">
      <c r="A764" s="243"/>
      <c r="B764" s="228"/>
      <c r="C764" s="242" t="s">
        <v>19</v>
      </c>
      <c r="D764" s="226" t="s">
        <v>16</v>
      </c>
      <c r="E764" s="225">
        <v>0.35</v>
      </c>
      <c r="F764" s="225">
        <v>1</v>
      </c>
      <c r="G764" s="225">
        <v>0.42</v>
      </c>
      <c r="H764" s="225"/>
      <c r="I764" s="225">
        <v>1</v>
      </c>
      <c r="J764" s="225">
        <v>5.68</v>
      </c>
      <c r="K764" s="225">
        <v>23.1</v>
      </c>
      <c r="L764" s="225">
        <v>131</v>
      </c>
    </row>
    <row r="765" spans="1:12" s="230" customFormat="1" outlineLevel="1" collapsed="1" x14ac:dyDescent="0.25">
      <c r="A765" s="234"/>
      <c r="B765" s="232"/>
      <c r="C765" s="233" t="s">
        <v>399</v>
      </c>
      <c r="D765" s="232" t="s">
        <v>16</v>
      </c>
      <c r="E765" s="231">
        <v>74.3</v>
      </c>
      <c r="F765" s="231">
        <v>1</v>
      </c>
      <c r="G765" s="231">
        <v>89.16</v>
      </c>
      <c r="H765" s="231"/>
      <c r="I765" s="231"/>
      <c r="J765" s="231"/>
      <c r="K765" s="231"/>
      <c r="L765" s="231"/>
    </row>
    <row r="766" spans="1:12" s="230" customFormat="1" outlineLevel="1" x14ac:dyDescent="0.25">
      <c r="A766" s="234"/>
      <c r="B766" s="232"/>
      <c r="C766" s="233" t="s">
        <v>412</v>
      </c>
      <c r="D766" s="232" t="s">
        <v>16</v>
      </c>
      <c r="E766" s="231">
        <v>0.35</v>
      </c>
      <c r="F766" s="231">
        <v>1</v>
      </c>
      <c r="G766" s="231">
        <v>0.42</v>
      </c>
      <c r="H766" s="231"/>
      <c r="I766" s="231"/>
      <c r="J766" s="231"/>
      <c r="K766" s="231"/>
      <c r="L766" s="231"/>
    </row>
    <row r="767" spans="1:12" s="235" customFormat="1" x14ac:dyDescent="0.25">
      <c r="A767" s="240"/>
      <c r="B767" s="239"/>
      <c r="C767" s="238" t="s">
        <v>398</v>
      </c>
      <c r="D767" s="237"/>
      <c r="E767" s="236"/>
      <c r="F767" s="236"/>
      <c r="G767" s="236"/>
      <c r="H767" s="236"/>
      <c r="I767" s="236"/>
      <c r="J767" s="236">
        <v>816.9</v>
      </c>
      <c r="K767" s="236"/>
      <c r="L767" s="236"/>
    </row>
    <row r="768" spans="1:12" s="230" customFormat="1" outlineLevel="1" x14ac:dyDescent="0.25">
      <c r="A768" s="234"/>
      <c r="B768" s="232"/>
      <c r="C768" s="233" t="s">
        <v>397</v>
      </c>
      <c r="D768" s="232"/>
      <c r="E768" s="231"/>
      <c r="F768" s="231"/>
      <c r="G768" s="231"/>
      <c r="H768" s="231"/>
      <c r="I768" s="231"/>
      <c r="J768" s="231">
        <v>707.37</v>
      </c>
      <c r="K768" s="231"/>
      <c r="L768" s="231">
        <v>16340</v>
      </c>
    </row>
    <row r="769" spans="1:12" s="224" customFormat="1" x14ac:dyDescent="0.25">
      <c r="A769" s="229"/>
      <c r="B769" s="228" t="s">
        <v>1276</v>
      </c>
      <c r="C769" s="227" t="s">
        <v>1277</v>
      </c>
      <c r="D769" s="226" t="s">
        <v>20</v>
      </c>
      <c r="E769" s="225">
        <v>90</v>
      </c>
      <c r="F769" s="225">
        <v>1</v>
      </c>
      <c r="G769" s="225">
        <v>90</v>
      </c>
      <c r="H769" s="225"/>
      <c r="I769" s="225"/>
      <c r="J769" s="225">
        <v>636.62</v>
      </c>
      <c r="K769" s="225"/>
      <c r="L769" s="225">
        <v>14706</v>
      </c>
    </row>
    <row r="770" spans="1:12" s="224" customFormat="1" x14ac:dyDescent="0.25">
      <c r="A770" s="229"/>
      <c r="B770" s="228" t="s">
        <v>1276</v>
      </c>
      <c r="C770" s="227" t="s">
        <v>1275</v>
      </c>
      <c r="D770" s="226" t="s">
        <v>20</v>
      </c>
      <c r="E770" s="225">
        <v>45</v>
      </c>
      <c r="F770" s="225">
        <v>1</v>
      </c>
      <c r="G770" s="225">
        <v>45</v>
      </c>
      <c r="H770" s="225"/>
      <c r="I770" s="225"/>
      <c r="J770" s="225">
        <v>318.31</v>
      </c>
      <c r="K770" s="225"/>
      <c r="L770" s="225">
        <v>7353</v>
      </c>
    </row>
    <row r="771" spans="1:12" s="195" customFormat="1" x14ac:dyDescent="0.25">
      <c r="A771" s="215"/>
      <c r="B771" s="215"/>
      <c r="C771" s="216" t="s">
        <v>390</v>
      </c>
      <c r="D771" s="215"/>
      <c r="E771" s="214"/>
      <c r="F771" s="214"/>
      <c r="G771" s="214"/>
      <c r="H771" s="214"/>
      <c r="I771" s="214"/>
      <c r="J771" s="213">
        <v>1771.83</v>
      </c>
      <c r="K771" s="213"/>
      <c r="L771" s="213"/>
    </row>
    <row r="772" spans="1:12" s="217" customFormat="1" ht="91.9" customHeight="1" x14ac:dyDescent="0.25">
      <c r="A772" s="223" t="s">
        <v>519</v>
      </c>
      <c r="B772" s="222" t="s">
        <v>1060</v>
      </c>
      <c r="C772" s="221" t="s">
        <v>1059</v>
      </c>
      <c r="D772" s="220" t="s">
        <v>15</v>
      </c>
      <c r="E772" s="219">
        <v>1.98</v>
      </c>
      <c r="F772" s="219">
        <v>1</v>
      </c>
      <c r="G772" s="219">
        <v>1.98</v>
      </c>
      <c r="H772" s="218"/>
      <c r="I772" s="218"/>
      <c r="J772" s="218"/>
      <c r="K772" s="218"/>
      <c r="L772" s="218"/>
    </row>
    <row r="773" spans="1:12" s="224" customFormat="1" x14ac:dyDescent="0.25">
      <c r="A773" s="229"/>
      <c r="B773" s="228" t="s">
        <v>0</v>
      </c>
      <c r="C773" s="227" t="s">
        <v>404</v>
      </c>
      <c r="D773" s="226"/>
      <c r="E773" s="225"/>
      <c r="F773" s="225"/>
      <c r="G773" s="225"/>
      <c r="H773" s="225">
        <v>1058.0899999999999</v>
      </c>
      <c r="I773" s="225">
        <v>1.1499999999999999</v>
      </c>
      <c r="J773" s="225">
        <v>2409.2600000000002</v>
      </c>
      <c r="K773" s="225">
        <v>23.1</v>
      </c>
      <c r="L773" s="225">
        <v>55654</v>
      </c>
    </row>
    <row r="774" spans="1:12" s="241" customFormat="1" hidden="1" outlineLevel="2" x14ac:dyDescent="0.25">
      <c r="A774" s="243"/>
      <c r="B774" s="228"/>
      <c r="C774" s="242" t="s">
        <v>484</v>
      </c>
      <c r="D774" s="226" t="s">
        <v>16</v>
      </c>
      <c r="E774" s="225">
        <v>115.26</v>
      </c>
      <c r="F774" s="225">
        <v>1.1499999999999999</v>
      </c>
      <c r="G774" s="225">
        <v>262.44702000000001</v>
      </c>
      <c r="H774" s="225"/>
      <c r="I774" s="225">
        <v>1</v>
      </c>
      <c r="J774" s="225">
        <v>2409.2600000000002</v>
      </c>
      <c r="K774" s="225">
        <v>23.1</v>
      </c>
      <c r="L774" s="225">
        <v>55654</v>
      </c>
    </row>
    <row r="775" spans="1:12" s="224" customFormat="1" collapsed="1" x14ac:dyDescent="0.25">
      <c r="A775" s="229"/>
      <c r="B775" s="228" t="s">
        <v>1</v>
      </c>
      <c r="C775" s="227" t="s">
        <v>415</v>
      </c>
      <c r="D775" s="226"/>
      <c r="E775" s="225"/>
      <c r="F775" s="225"/>
      <c r="G775" s="225"/>
      <c r="H775" s="225">
        <v>31.75</v>
      </c>
      <c r="I775" s="225">
        <v>1.25</v>
      </c>
      <c r="J775" s="225">
        <v>78.59</v>
      </c>
      <c r="K775" s="225"/>
      <c r="L775" s="225"/>
    </row>
    <row r="776" spans="1:12" s="241" customFormat="1" hidden="1" outlineLevel="2" x14ac:dyDescent="0.25">
      <c r="A776" s="243" t="s">
        <v>0</v>
      </c>
      <c r="B776" s="228" t="s">
        <v>556</v>
      </c>
      <c r="C776" s="242" t="s">
        <v>37</v>
      </c>
      <c r="D776" s="226" t="s">
        <v>18</v>
      </c>
      <c r="E776" s="225">
        <v>0.08</v>
      </c>
      <c r="F776" s="225">
        <v>1</v>
      </c>
      <c r="G776" s="225">
        <v>0.15840000000000001</v>
      </c>
      <c r="H776" s="225">
        <v>89.99</v>
      </c>
      <c r="I776" s="225">
        <v>1</v>
      </c>
      <c r="J776" s="225">
        <v>14.25</v>
      </c>
      <c r="K776" s="225">
        <v>9.1300000000000008</v>
      </c>
      <c r="L776" s="225">
        <v>130</v>
      </c>
    </row>
    <row r="777" spans="1:12" s="235" customFormat="1" hidden="1" outlineLevel="2" x14ac:dyDescent="0.25">
      <c r="A777" s="247"/>
      <c r="B777" s="245"/>
      <c r="C777" s="246" t="s">
        <v>19</v>
      </c>
      <c r="D777" s="245" t="s">
        <v>16</v>
      </c>
      <c r="E777" s="244">
        <v>0.08</v>
      </c>
      <c r="F777" s="244">
        <v>1</v>
      </c>
      <c r="G777" s="244">
        <v>0.15840000000000001</v>
      </c>
      <c r="H777" s="244">
        <v>10.06</v>
      </c>
      <c r="I777" s="244">
        <v>1</v>
      </c>
      <c r="J777" s="244">
        <v>1.59</v>
      </c>
      <c r="K777" s="244"/>
      <c r="L777" s="244">
        <v>15</v>
      </c>
    </row>
    <row r="778" spans="1:12" s="241" customFormat="1" ht="25.5" hidden="1" outlineLevel="2" x14ac:dyDescent="0.25">
      <c r="A778" s="243" t="s">
        <v>1</v>
      </c>
      <c r="B778" s="228" t="s">
        <v>555</v>
      </c>
      <c r="C778" s="242" t="s">
        <v>554</v>
      </c>
      <c r="D778" s="226" t="s">
        <v>18</v>
      </c>
      <c r="E778" s="225">
        <v>1.3</v>
      </c>
      <c r="F778" s="225">
        <v>1</v>
      </c>
      <c r="G778" s="225">
        <v>2.5739999999999998</v>
      </c>
      <c r="H778" s="225">
        <v>12.39</v>
      </c>
      <c r="I778" s="225">
        <v>1</v>
      </c>
      <c r="J778" s="225">
        <v>31.89</v>
      </c>
      <c r="K778" s="225">
        <v>9.1300000000000008</v>
      </c>
      <c r="L778" s="225">
        <v>291</v>
      </c>
    </row>
    <row r="779" spans="1:12" s="235" customFormat="1" hidden="1" outlineLevel="2" x14ac:dyDescent="0.25">
      <c r="A779" s="247"/>
      <c r="B779" s="245"/>
      <c r="C779" s="246" t="s">
        <v>19</v>
      </c>
      <c r="D779" s="245" t="s">
        <v>16</v>
      </c>
      <c r="E779" s="244">
        <v>1.3</v>
      </c>
      <c r="F779" s="244">
        <v>1</v>
      </c>
      <c r="G779" s="244">
        <v>2.5739999999999998</v>
      </c>
      <c r="H779" s="244">
        <v>10.06</v>
      </c>
      <c r="I779" s="244">
        <v>1</v>
      </c>
      <c r="J779" s="244">
        <v>25.89</v>
      </c>
      <c r="K779" s="244"/>
      <c r="L779" s="244">
        <v>236</v>
      </c>
    </row>
    <row r="780" spans="1:12" s="241" customFormat="1" ht="25.5" hidden="1" outlineLevel="2" x14ac:dyDescent="0.25">
      <c r="A780" s="243" t="s">
        <v>2</v>
      </c>
      <c r="B780" s="228" t="s">
        <v>414</v>
      </c>
      <c r="C780" s="242" t="s">
        <v>17</v>
      </c>
      <c r="D780" s="226" t="s">
        <v>18</v>
      </c>
      <c r="E780" s="225">
        <v>0.27</v>
      </c>
      <c r="F780" s="225">
        <v>1</v>
      </c>
      <c r="G780" s="225">
        <v>0.53459999999999996</v>
      </c>
      <c r="H780" s="225">
        <v>31.26</v>
      </c>
      <c r="I780" s="225">
        <v>1</v>
      </c>
      <c r="J780" s="225">
        <v>16.71</v>
      </c>
      <c r="K780" s="225">
        <v>9.1300000000000008</v>
      </c>
      <c r="L780" s="225">
        <v>153</v>
      </c>
    </row>
    <row r="781" spans="1:12" s="235" customFormat="1" hidden="1" outlineLevel="2" x14ac:dyDescent="0.25">
      <c r="A781" s="247"/>
      <c r="B781" s="245"/>
      <c r="C781" s="246" t="s">
        <v>19</v>
      </c>
      <c r="D781" s="245" t="s">
        <v>16</v>
      </c>
      <c r="E781" s="244">
        <v>0.27</v>
      </c>
      <c r="F781" s="244">
        <v>1</v>
      </c>
      <c r="G781" s="244">
        <v>0.53459999999999996</v>
      </c>
      <c r="H781" s="244">
        <v>13.5</v>
      </c>
      <c r="I781" s="244">
        <v>1</v>
      </c>
      <c r="J781" s="244">
        <v>7.22</v>
      </c>
      <c r="K781" s="244"/>
      <c r="L781" s="244">
        <v>66</v>
      </c>
    </row>
    <row r="782" spans="1:12" s="224" customFormat="1" collapsed="1" x14ac:dyDescent="0.25">
      <c r="A782" s="229"/>
      <c r="B782" s="228" t="s">
        <v>2</v>
      </c>
      <c r="C782" s="227" t="s">
        <v>413</v>
      </c>
      <c r="D782" s="226"/>
      <c r="E782" s="225"/>
      <c r="F782" s="225"/>
      <c r="G782" s="225"/>
      <c r="H782" s="225">
        <v>17.53</v>
      </c>
      <c r="I782" s="225">
        <v>1.25</v>
      </c>
      <c r="J782" s="225">
        <v>43.38</v>
      </c>
      <c r="K782" s="225">
        <v>23.1</v>
      </c>
      <c r="L782" s="225">
        <v>1002</v>
      </c>
    </row>
    <row r="783" spans="1:12" s="241" customFormat="1" hidden="1" outlineLevel="2" x14ac:dyDescent="0.25">
      <c r="A783" s="243"/>
      <c r="B783" s="228"/>
      <c r="C783" s="242" t="s">
        <v>19</v>
      </c>
      <c r="D783" s="226" t="s">
        <v>16</v>
      </c>
      <c r="E783" s="225">
        <v>2.0625</v>
      </c>
      <c r="F783" s="225">
        <v>1</v>
      </c>
      <c r="G783" s="225">
        <v>4.0837500000000002</v>
      </c>
      <c r="H783" s="225"/>
      <c r="I783" s="225">
        <v>1</v>
      </c>
      <c r="J783" s="225">
        <v>43.38</v>
      </c>
      <c r="K783" s="225">
        <v>9.1300000000000008</v>
      </c>
      <c r="L783" s="225">
        <v>396</v>
      </c>
    </row>
    <row r="784" spans="1:12" s="224" customFormat="1" collapsed="1" x14ac:dyDescent="0.25">
      <c r="A784" s="229"/>
      <c r="B784" s="228" t="s">
        <v>3</v>
      </c>
      <c r="C784" s="227" t="s">
        <v>402</v>
      </c>
      <c r="D784" s="226"/>
      <c r="E784" s="225"/>
      <c r="F784" s="225"/>
      <c r="G784" s="225"/>
      <c r="H784" s="225">
        <v>1.1200000000000001</v>
      </c>
      <c r="I784" s="225">
        <v>1</v>
      </c>
      <c r="J784" s="225">
        <v>2.2200000000000002</v>
      </c>
      <c r="K784" s="225"/>
      <c r="L784" s="225"/>
    </row>
    <row r="785" spans="1:12" s="241" customFormat="1" hidden="1" outlineLevel="2" x14ac:dyDescent="0.25">
      <c r="A785" s="243" t="s">
        <v>3</v>
      </c>
      <c r="B785" s="228" t="s">
        <v>458</v>
      </c>
      <c r="C785" s="242" t="s">
        <v>22</v>
      </c>
      <c r="D785" s="226" t="s">
        <v>23</v>
      </c>
      <c r="E785" s="225">
        <v>8.5000000000000006E-2</v>
      </c>
      <c r="F785" s="225">
        <v>1</v>
      </c>
      <c r="G785" s="225">
        <v>0.16830000000000001</v>
      </c>
      <c r="H785" s="225">
        <v>2.44</v>
      </c>
      <c r="I785" s="225">
        <v>1</v>
      </c>
      <c r="J785" s="225">
        <v>0.41</v>
      </c>
      <c r="K785" s="225">
        <v>5.34</v>
      </c>
      <c r="L785" s="225">
        <v>2</v>
      </c>
    </row>
    <row r="786" spans="1:12" s="241" customFormat="1" hidden="1" outlineLevel="2" x14ac:dyDescent="0.25">
      <c r="A786" s="243" t="s">
        <v>4</v>
      </c>
      <c r="B786" s="228" t="s">
        <v>453</v>
      </c>
      <c r="C786" s="242" t="s">
        <v>29</v>
      </c>
      <c r="D786" s="226" t="s">
        <v>30</v>
      </c>
      <c r="E786" s="225">
        <v>0.5</v>
      </c>
      <c r="F786" s="225">
        <v>1</v>
      </c>
      <c r="G786" s="225">
        <v>0.99</v>
      </c>
      <c r="H786" s="225">
        <v>1.82</v>
      </c>
      <c r="I786" s="225">
        <v>1</v>
      </c>
      <c r="J786" s="225">
        <v>1.8</v>
      </c>
      <c r="K786" s="225">
        <v>5.34</v>
      </c>
      <c r="L786" s="225">
        <v>10</v>
      </c>
    </row>
    <row r="787" spans="1:12" s="230" customFormat="1" outlineLevel="1" collapsed="1" x14ac:dyDescent="0.25">
      <c r="A787" s="234"/>
      <c r="B787" s="232"/>
      <c r="C787" s="233" t="s">
        <v>399</v>
      </c>
      <c r="D787" s="232" t="s">
        <v>16</v>
      </c>
      <c r="E787" s="231">
        <v>132.55000000000001</v>
      </c>
      <c r="F787" s="231">
        <v>1.1499999999999999</v>
      </c>
      <c r="G787" s="231">
        <v>262.44702000000001</v>
      </c>
      <c r="H787" s="231"/>
      <c r="I787" s="231"/>
      <c r="J787" s="231"/>
      <c r="K787" s="231"/>
      <c r="L787" s="231"/>
    </row>
    <row r="788" spans="1:12" s="230" customFormat="1" outlineLevel="1" x14ac:dyDescent="0.25">
      <c r="A788" s="234"/>
      <c r="B788" s="232"/>
      <c r="C788" s="233" t="s">
        <v>412</v>
      </c>
      <c r="D788" s="232" t="s">
        <v>16</v>
      </c>
      <c r="E788" s="231">
        <v>1.65</v>
      </c>
      <c r="F788" s="231">
        <v>1.25</v>
      </c>
      <c r="G788" s="231">
        <v>4.0837500000000002</v>
      </c>
      <c r="H788" s="231"/>
      <c r="I788" s="231"/>
      <c r="J788" s="231"/>
      <c r="K788" s="231"/>
      <c r="L788" s="231"/>
    </row>
    <row r="789" spans="1:12" s="235" customFormat="1" x14ac:dyDescent="0.25">
      <c r="A789" s="240"/>
      <c r="B789" s="239"/>
      <c r="C789" s="238" t="s">
        <v>398</v>
      </c>
      <c r="D789" s="237"/>
      <c r="E789" s="236"/>
      <c r="F789" s="236"/>
      <c r="G789" s="236"/>
      <c r="H789" s="236"/>
      <c r="I789" s="236"/>
      <c r="J789" s="236">
        <v>2490.0700000000002</v>
      </c>
      <c r="K789" s="236"/>
      <c r="L789" s="236"/>
    </row>
    <row r="790" spans="1:12" s="230" customFormat="1" outlineLevel="1" x14ac:dyDescent="0.25">
      <c r="A790" s="234"/>
      <c r="B790" s="232"/>
      <c r="C790" s="233" t="s">
        <v>397</v>
      </c>
      <c r="D790" s="232"/>
      <c r="E790" s="231"/>
      <c r="F790" s="231"/>
      <c r="G790" s="231"/>
      <c r="H790" s="231"/>
      <c r="I790" s="231"/>
      <c r="J790" s="231">
        <v>2452.64</v>
      </c>
      <c r="K790" s="231"/>
      <c r="L790" s="231">
        <v>56656</v>
      </c>
    </row>
    <row r="791" spans="1:12" s="224" customFormat="1" x14ac:dyDescent="0.25">
      <c r="A791" s="229"/>
      <c r="B791" s="228" t="s">
        <v>451</v>
      </c>
      <c r="C791" s="227" t="s">
        <v>452</v>
      </c>
      <c r="D791" s="226" t="s">
        <v>20</v>
      </c>
      <c r="E791" s="225">
        <v>100</v>
      </c>
      <c r="F791" s="225">
        <v>0.9</v>
      </c>
      <c r="G791" s="225">
        <v>90</v>
      </c>
      <c r="H791" s="225"/>
      <c r="I791" s="225"/>
      <c r="J791" s="225">
        <v>2207.38</v>
      </c>
      <c r="K791" s="225"/>
      <c r="L791" s="225">
        <v>50991</v>
      </c>
    </row>
    <row r="792" spans="1:12" s="224" customFormat="1" x14ac:dyDescent="0.25">
      <c r="A792" s="229"/>
      <c r="B792" s="228" t="s">
        <v>451</v>
      </c>
      <c r="C792" s="227" t="s">
        <v>450</v>
      </c>
      <c r="D792" s="226" t="s">
        <v>20</v>
      </c>
      <c r="E792" s="225">
        <v>49</v>
      </c>
      <c r="F792" s="225">
        <v>0.85</v>
      </c>
      <c r="G792" s="225">
        <v>41.65</v>
      </c>
      <c r="H792" s="225"/>
      <c r="I792" s="225"/>
      <c r="J792" s="225">
        <v>1021.54</v>
      </c>
      <c r="K792" s="225"/>
      <c r="L792" s="225">
        <v>23597</v>
      </c>
    </row>
    <row r="793" spans="1:12" s="195" customFormat="1" x14ac:dyDescent="0.25">
      <c r="A793" s="215"/>
      <c r="B793" s="215"/>
      <c r="C793" s="216" t="s">
        <v>390</v>
      </c>
      <c r="D793" s="215"/>
      <c r="E793" s="214"/>
      <c r="F793" s="214"/>
      <c r="G793" s="214"/>
      <c r="H793" s="214"/>
      <c r="I793" s="214"/>
      <c r="J793" s="213">
        <v>5718.99</v>
      </c>
      <c r="K793" s="213"/>
      <c r="L793" s="213"/>
    </row>
    <row r="794" spans="1:12" s="217" customFormat="1" ht="45.95" customHeight="1" x14ac:dyDescent="0.25">
      <c r="A794" s="223" t="s">
        <v>518</v>
      </c>
      <c r="B794" s="222" t="s">
        <v>1058</v>
      </c>
      <c r="C794" s="221" t="s">
        <v>1057</v>
      </c>
      <c r="D794" s="220" t="s">
        <v>31</v>
      </c>
      <c r="E794" s="219">
        <v>9.9000000000000005E-2</v>
      </c>
      <c r="F794" s="219">
        <v>1</v>
      </c>
      <c r="G794" s="219">
        <v>9.9000000000000005E-2</v>
      </c>
      <c r="H794" s="218">
        <v>2500</v>
      </c>
      <c r="I794" s="218">
        <v>1</v>
      </c>
      <c r="J794" s="218">
        <v>247.5</v>
      </c>
      <c r="K794" s="218"/>
      <c r="L794" s="218"/>
    </row>
    <row r="795" spans="1:12" s="195" customFormat="1" x14ac:dyDescent="0.25">
      <c r="A795" s="215"/>
      <c r="B795" s="215"/>
      <c r="C795" s="216" t="s">
        <v>390</v>
      </c>
      <c r="D795" s="215"/>
      <c r="E795" s="214"/>
      <c r="F795" s="214"/>
      <c r="G795" s="214"/>
      <c r="H795" s="214"/>
      <c r="I795" s="214"/>
      <c r="J795" s="213">
        <v>247.5</v>
      </c>
      <c r="K795" s="213"/>
      <c r="L795" s="213"/>
    </row>
    <row r="796" spans="1:12" s="217" customFormat="1" ht="45.95" customHeight="1" x14ac:dyDescent="0.25">
      <c r="A796" s="223" t="s">
        <v>517</v>
      </c>
      <c r="B796" s="222" t="s">
        <v>1056</v>
      </c>
      <c r="C796" s="221" t="s">
        <v>1055</v>
      </c>
      <c r="D796" s="220" t="s">
        <v>25</v>
      </c>
      <c r="E796" s="219">
        <v>198</v>
      </c>
      <c r="F796" s="219">
        <v>1</v>
      </c>
      <c r="G796" s="219">
        <v>198</v>
      </c>
      <c r="H796" s="218">
        <v>108.12</v>
      </c>
      <c r="I796" s="218">
        <v>1</v>
      </c>
      <c r="J796" s="218">
        <v>21407.759999999998</v>
      </c>
      <c r="K796" s="218"/>
      <c r="L796" s="218"/>
    </row>
    <row r="797" spans="1:12" s="195" customFormat="1" x14ac:dyDescent="0.25">
      <c r="A797" s="215"/>
      <c r="B797" s="215"/>
      <c r="C797" s="216" t="s">
        <v>390</v>
      </c>
      <c r="D797" s="215"/>
      <c r="E797" s="214"/>
      <c r="F797" s="214"/>
      <c r="G797" s="214"/>
      <c r="H797" s="214"/>
      <c r="I797" s="214"/>
      <c r="J797" s="213">
        <v>21407.759999999998</v>
      </c>
      <c r="K797" s="213"/>
      <c r="L797" s="213"/>
    </row>
    <row r="798" spans="1:12" s="217" customFormat="1" ht="45.95" customHeight="1" x14ac:dyDescent="0.25">
      <c r="A798" s="223" t="s">
        <v>516</v>
      </c>
      <c r="B798" s="222" t="s">
        <v>1054</v>
      </c>
      <c r="C798" s="221" t="s">
        <v>1053</v>
      </c>
      <c r="D798" s="220" t="s">
        <v>31</v>
      </c>
      <c r="E798" s="219">
        <v>0.74250000000000005</v>
      </c>
      <c r="F798" s="219">
        <v>1</v>
      </c>
      <c r="G798" s="219">
        <v>0.74250000000000005</v>
      </c>
      <c r="H798" s="218">
        <v>4316</v>
      </c>
      <c r="I798" s="218">
        <v>1</v>
      </c>
      <c r="J798" s="218">
        <v>3204.63</v>
      </c>
      <c r="K798" s="218"/>
      <c r="L798" s="218"/>
    </row>
    <row r="799" spans="1:12" s="195" customFormat="1" x14ac:dyDescent="0.25">
      <c r="A799" s="215"/>
      <c r="B799" s="215"/>
      <c r="C799" s="216" t="s">
        <v>390</v>
      </c>
      <c r="D799" s="215"/>
      <c r="E799" s="214"/>
      <c r="F799" s="214"/>
      <c r="G799" s="214"/>
      <c r="H799" s="214"/>
      <c r="I799" s="214"/>
      <c r="J799" s="213">
        <v>3204.63</v>
      </c>
      <c r="K799" s="213"/>
      <c r="L799" s="213"/>
    </row>
    <row r="800" spans="1:12" s="217" customFormat="1" ht="91.9" customHeight="1" x14ac:dyDescent="0.25">
      <c r="A800" s="223" t="s">
        <v>515</v>
      </c>
      <c r="B800" s="222" t="s">
        <v>1274</v>
      </c>
      <c r="C800" s="221" t="s">
        <v>1273</v>
      </c>
      <c r="D800" s="220" t="s">
        <v>15</v>
      </c>
      <c r="E800" s="219">
        <v>0.68</v>
      </c>
      <c r="F800" s="219">
        <v>1</v>
      </c>
      <c r="G800" s="219">
        <v>0.68</v>
      </c>
      <c r="H800" s="218"/>
      <c r="I800" s="218"/>
      <c r="J800" s="218"/>
      <c r="K800" s="218"/>
      <c r="L800" s="218"/>
    </row>
    <row r="801" spans="1:12" s="224" customFormat="1" x14ac:dyDescent="0.25">
      <c r="A801" s="229"/>
      <c r="B801" s="228" t="s">
        <v>0</v>
      </c>
      <c r="C801" s="227" t="s">
        <v>404</v>
      </c>
      <c r="D801" s="226"/>
      <c r="E801" s="225"/>
      <c r="F801" s="225"/>
      <c r="G801" s="225"/>
      <c r="H801" s="225">
        <v>595.99</v>
      </c>
      <c r="I801" s="225">
        <v>1</v>
      </c>
      <c r="J801" s="225">
        <v>405.27</v>
      </c>
      <c r="K801" s="225">
        <v>23.1</v>
      </c>
      <c r="L801" s="225">
        <v>9362</v>
      </c>
    </row>
    <row r="802" spans="1:12" s="241" customFormat="1" hidden="1" outlineLevel="2" x14ac:dyDescent="0.25">
      <c r="A802" s="243"/>
      <c r="B802" s="228"/>
      <c r="C802" s="242" t="s">
        <v>416</v>
      </c>
      <c r="D802" s="226" t="s">
        <v>16</v>
      </c>
      <c r="E802" s="225">
        <v>69.87</v>
      </c>
      <c r="F802" s="225">
        <v>1</v>
      </c>
      <c r="G802" s="225">
        <v>47.511600000000001</v>
      </c>
      <c r="H802" s="225"/>
      <c r="I802" s="225">
        <v>1</v>
      </c>
      <c r="J802" s="225">
        <v>405.27</v>
      </c>
      <c r="K802" s="225">
        <v>23.1</v>
      </c>
      <c r="L802" s="225">
        <v>9362</v>
      </c>
    </row>
    <row r="803" spans="1:12" s="224" customFormat="1" collapsed="1" x14ac:dyDescent="0.25">
      <c r="A803" s="229"/>
      <c r="B803" s="228" t="s">
        <v>1</v>
      </c>
      <c r="C803" s="227" t="s">
        <v>415</v>
      </c>
      <c r="D803" s="226"/>
      <c r="E803" s="225"/>
      <c r="F803" s="225"/>
      <c r="G803" s="225"/>
      <c r="H803" s="225">
        <v>45.01</v>
      </c>
      <c r="I803" s="225">
        <v>1</v>
      </c>
      <c r="J803" s="225">
        <v>30.61</v>
      </c>
      <c r="K803" s="225"/>
      <c r="L803" s="225"/>
    </row>
    <row r="804" spans="1:12" s="241" customFormat="1" ht="25.5" hidden="1" outlineLevel="2" x14ac:dyDescent="0.25">
      <c r="A804" s="243" t="s">
        <v>0</v>
      </c>
      <c r="B804" s="228" t="s">
        <v>414</v>
      </c>
      <c r="C804" s="242" t="s">
        <v>17</v>
      </c>
      <c r="D804" s="226" t="s">
        <v>18</v>
      </c>
      <c r="E804" s="225">
        <v>1.44</v>
      </c>
      <c r="F804" s="225">
        <v>1</v>
      </c>
      <c r="G804" s="225">
        <v>0.97919999999999996</v>
      </c>
      <c r="H804" s="225">
        <v>31.26</v>
      </c>
      <c r="I804" s="225">
        <v>1</v>
      </c>
      <c r="J804" s="225">
        <v>30.61</v>
      </c>
      <c r="K804" s="225">
        <v>9.1300000000000008</v>
      </c>
      <c r="L804" s="225">
        <v>279</v>
      </c>
    </row>
    <row r="805" spans="1:12" s="235" customFormat="1" hidden="1" outlineLevel="2" x14ac:dyDescent="0.25">
      <c r="A805" s="247"/>
      <c r="B805" s="245"/>
      <c r="C805" s="246" t="s">
        <v>19</v>
      </c>
      <c r="D805" s="245" t="s">
        <v>16</v>
      </c>
      <c r="E805" s="244">
        <v>1.44</v>
      </c>
      <c r="F805" s="244">
        <v>1</v>
      </c>
      <c r="G805" s="244">
        <v>0.97919999999999996</v>
      </c>
      <c r="H805" s="244">
        <v>13.5</v>
      </c>
      <c r="I805" s="244">
        <v>1</v>
      </c>
      <c r="J805" s="244">
        <v>13.22</v>
      </c>
      <c r="K805" s="244"/>
      <c r="L805" s="244">
        <v>121</v>
      </c>
    </row>
    <row r="806" spans="1:12" s="224" customFormat="1" collapsed="1" x14ac:dyDescent="0.25">
      <c r="A806" s="229"/>
      <c r="B806" s="228" t="s">
        <v>2</v>
      </c>
      <c r="C806" s="227" t="s">
        <v>413</v>
      </c>
      <c r="D806" s="226"/>
      <c r="E806" s="225"/>
      <c r="F806" s="225"/>
      <c r="G806" s="225"/>
      <c r="H806" s="225">
        <v>19.440000000000001</v>
      </c>
      <c r="I806" s="225">
        <v>1</v>
      </c>
      <c r="J806" s="225">
        <v>13.22</v>
      </c>
      <c r="K806" s="225">
        <v>23.1</v>
      </c>
      <c r="L806" s="225">
        <v>305</v>
      </c>
    </row>
    <row r="807" spans="1:12" s="241" customFormat="1" hidden="1" outlineLevel="2" x14ac:dyDescent="0.25">
      <c r="A807" s="243"/>
      <c r="B807" s="228"/>
      <c r="C807" s="242" t="s">
        <v>19</v>
      </c>
      <c r="D807" s="226" t="s">
        <v>16</v>
      </c>
      <c r="E807" s="225">
        <v>1.44</v>
      </c>
      <c r="F807" s="225">
        <v>1</v>
      </c>
      <c r="G807" s="225">
        <v>0.97919999999999996</v>
      </c>
      <c r="H807" s="225"/>
      <c r="I807" s="225">
        <v>1</v>
      </c>
      <c r="J807" s="225">
        <v>13.22</v>
      </c>
      <c r="K807" s="225">
        <v>9.1300000000000008</v>
      </c>
      <c r="L807" s="225">
        <v>121</v>
      </c>
    </row>
    <row r="808" spans="1:12" s="230" customFormat="1" outlineLevel="1" collapsed="1" x14ac:dyDescent="0.25">
      <c r="A808" s="234"/>
      <c r="B808" s="232"/>
      <c r="C808" s="233" t="s">
        <v>399</v>
      </c>
      <c r="D808" s="232" t="s">
        <v>16</v>
      </c>
      <c r="E808" s="231">
        <v>69.87</v>
      </c>
      <c r="F808" s="231">
        <v>1</v>
      </c>
      <c r="G808" s="231">
        <v>47.511600000000001</v>
      </c>
      <c r="H808" s="231"/>
      <c r="I808" s="231"/>
      <c r="J808" s="231"/>
      <c r="K808" s="231"/>
      <c r="L808" s="231"/>
    </row>
    <row r="809" spans="1:12" s="230" customFormat="1" outlineLevel="1" x14ac:dyDescent="0.25">
      <c r="A809" s="234"/>
      <c r="B809" s="232"/>
      <c r="C809" s="233" t="s">
        <v>412</v>
      </c>
      <c r="D809" s="232" t="s">
        <v>16</v>
      </c>
      <c r="E809" s="231">
        <v>1.44</v>
      </c>
      <c r="F809" s="231">
        <v>1</v>
      </c>
      <c r="G809" s="231">
        <v>0.97919999999999996</v>
      </c>
      <c r="H809" s="231"/>
      <c r="I809" s="231"/>
      <c r="J809" s="231"/>
      <c r="K809" s="231"/>
      <c r="L809" s="231"/>
    </row>
    <row r="810" spans="1:12" s="235" customFormat="1" x14ac:dyDescent="0.25">
      <c r="A810" s="240"/>
      <c r="B810" s="239"/>
      <c r="C810" s="238" t="s">
        <v>398</v>
      </c>
      <c r="D810" s="237"/>
      <c r="E810" s="236"/>
      <c r="F810" s="236"/>
      <c r="G810" s="236"/>
      <c r="H810" s="236"/>
      <c r="I810" s="236"/>
      <c r="J810" s="236">
        <v>435.88</v>
      </c>
      <c r="K810" s="236"/>
      <c r="L810" s="236"/>
    </row>
    <row r="811" spans="1:12" s="230" customFormat="1" outlineLevel="1" x14ac:dyDescent="0.25">
      <c r="A811" s="234"/>
      <c r="B811" s="232"/>
      <c r="C811" s="233" t="s">
        <v>397</v>
      </c>
      <c r="D811" s="232"/>
      <c r="E811" s="231"/>
      <c r="F811" s="231"/>
      <c r="G811" s="231"/>
      <c r="H811" s="231"/>
      <c r="I811" s="231"/>
      <c r="J811" s="231">
        <v>418.49</v>
      </c>
      <c r="K811" s="231"/>
      <c r="L811" s="231">
        <v>9667</v>
      </c>
    </row>
    <row r="812" spans="1:12" s="224" customFormat="1" x14ac:dyDescent="0.25">
      <c r="A812" s="229"/>
      <c r="B812" s="228" t="s">
        <v>594</v>
      </c>
      <c r="C812" s="227" t="s">
        <v>585</v>
      </c>
      <c r="D812" s="226" t="s">
        <v>20</v>
      </c>
      <c r="E812" s="225">
        <v>89</v>
      </c>
      <c r="F812" s="225">
        <v>1</v>
      </c>
      <c r="G812" s="225">
        <v>89</v>
      </c>
      <c r="H812" s="225"/>
      <c r="I812" s="225"/>
      <c r="J812" s="225">
        <v>372.46</v>
      </c>
      <c r="K812" s="225"/>
      <c r="L812" s="225">
        <v>8604</v>
      </c>
    </row>
    <row r="813" spans="1:12" s="224" customFormat="1" x14ac:dyDescent="0.25">
      <c r="A813" s="229"/>
      <c r="B813" s="228" t="s">
        <v>594</v>
      </c>
      <c r="C813" s="227" t="s">
        <v>583</v>
      </c>
      <c r="D813" s="226" t="s">
        <v>20</v>
      </c>
      <c r="E813" s="225">
        <v>49</v>
      </c>
      <c r="F813" s="225">
        <v>1</v>
      </c>
      <c r="G813" s="225">
        <v>49</v>
      </c>
      <c r="H813" s="225"/>
      <c r="I813" s="225"/>
      <c r="J813" s="225">
        <v>205.06</v>
      </c>
      <c r="K813" s="225"/>
      <c r="L813" s="225">
        <v>4737</v>
      </c>
    </row>
    <row r="814" spans="1:12" s="195" customFormat="1" x14ac:dyDescent="0.25">
      <c r="A814" s="215"/>
      <c r="B814" s="215"/>
      <c r="C814" s="216" t="s">
        <v>390</v>
      </c>
      <c r="D814" s="215"/>
      <c r="E814" s="214"/>
      <c r="F814" s="214"/>
      <c r="G814" s="214"/>
      <c r="H814" s="214"/>
      <c r="I814" s="214"/>
      <c r="J814" s="213">
        <v>1013.4</v>
      </c>
      <c r="K814" s="213"/>
      <c r="L814" s="213"/>
    </row>
    <row r="815" spans="1:12" s="217" customFormat="1" ht="91.9" customHeight="1" x14ac:dyDescent="0.25">
      <c r="A815" s="223" t="s">
        <v>513</v>
      </c>
      <c r="B815" s="222" t="s">
        <v>1272</v>
      </c>
      <c r="C815" s="221" t="s">
        <v>1271</v>
      </c>
      <c r="D815" s="220" t="s">
        <v>15</v>
      </c>
      <c r="E815" s="219">
        <v>0.68</v>
      </c>
      <c r="F815" s="219">
        <v>1</v>
      </c>
      <c r="G815" s="219">
        <v>0.68</v>
      </c>
      <c r="H815" s="218"/>
      <c r="I815" s="218"/>
      <c r="J815" s="218"/>
      <c r="K815" s="218"/>
      <c r="L815" s="218"/>
    </row>
    <row r="816" spans="1:12" s="224" customFormat="1" x14ac:dyDescent="0.25">
      <c r="A816" s="229"/>
      <c r="B816" s="228" t="s">
        <v>0</v>
      </c>
      <c r="C816" s="227" t="s">
        <v>404</v>
      </c>
      <c r="D816" s="226"/>
      <c r="E816" s="225"/>
      <c r="F816" s="225"/>
      <c r="G816" s="225"/>
      <c r="H816" s="225">
        <v>2713.07</v>
      </c>
      <c r="I816" s="225">
        <v>1.1499999999999999</v>
      </c>
      <c r="J816" s="225">
        <v>2121.62</v>
      </c>
      <c r="K816" s="225">
        <v>23.1</v>
      </c>
      <c r="L816" s="225">
        <v>49009</v>
      </c>
    </row>
    <row r="817" spans="1:12" s="241" customFormat="1" hidden="1" outlineLevel="2" x14ac:dyDescent="0.25">
      <c r="A817" s="243"/>
      <c r="B817" s="228"/>
      <c r="C817" s="242" t="s">
        <v>429</v>
      </c>
      <c r="D817" s="226" t="s">
        <v>16</v>
      </c>
      <c r="E817" s="225">
        <v>310.42</v>
      </c>
      <c r="F817" s="225">
        <v>1.1499999999999999</v>
      </c>
      <c r="G817" s="225">
        <v>242.74843999999999</v>
      </c>
      <c r="H817" s="225"/>
      <c r="I817" s="225">
        <v>1</v>
      </c>
      <c r="J817" s="225">
        <v>2121.62</v>
      </c>
      <c r="K817" s="225">
        <v>23.1</v>
      </c>
      <c r="L817" s="225">
        <v>49009</v>
      </c>
    </row>
    <row r="818" spans="1:12" s="224" customFormat="1" collapsed="1" x14ac:dyDescent="0.25">
      <c r="A818" s="229"/>
      <c r="B818" s="228" t="s">
        <v>1</v>
      </c>
      <c r="C818" s="227" t="s">
        <v>415</v>
      </c>
      <c r="D818" s="226"/>
      <c r="E818" s="225"/>
      <c r="F818" s="225"/>
      <c r="G818" s="225"/>
      <c r="H818" s="225">
        <v>24.42</v>
      </c>
      <c r="I818" s="225">
        <v>1.25</v>
      </c>
      <c r="J818" s="225">
        <v>20.75</v>
      </c>
      <c r="K818" s="225"/>
      <c r="L818" s="225"/>
    </row>
    <row r="819" spans="1:12" s="241" customFormat="1" hidden="1" outlineLevel="2" x14ac:dyDescent="0.25">
      <c r="A819" s="243" t="s">
        <v>0</v>
      </c>
      <c r="B819" s="228" t="s">
        <v>691</v>
      </c>
      <c r="C819" s="242" t="s">
        <v>690</v>
      </c>
      <c r="D819" s="226" t="s">
        <v>18</v>
      </c>
      <c r="E819" s="225">
        <v>0.02</v>
      </c>
      <c r="F819" s="225">
        <v>1</v>
      </c>
      <c r="G819" s="225">
        <v>1.3599999999999999E-2</v>
      </c>
      <c r="H819" s="225">
        <v>83.43</v>
      </c>
      <c r="I819" s="225">
        <v>1</v>
      </c>
      <c r="J819" s="225">
        <v>1.1299999999999999</v>
      </c>
      <c r="K819" s="225">
        <v>9.1300000000000008</v>
      </c>
      <c r="L819" s="225">
        <v>10</v>
      </c>
    </row>
    <row r="820" spans="1:12" s="235" customFormat="1" hidden="1" outlineLevel="2" x14ac:dyDescent="0.25">
      <c r="A820" s="247"/>
      <c r="B820" s="245"/>
      <c r="C820" s="246" t="s">
        <v>19</v>
      </c>
      <c r="D820" s="245" t="s">
        <v>16</v>
      </c>
      <c r="E820" s="244">
        <v>0.02</v>
      </c>
      <c r="F820" s="244">
        <v>1</v>
      </c>
      <c r="G820" s="244">
        <v>1.3599999999999999E-2</v>
      </c>
      <c r="H820" s="244">
        <v>13.5</v>
      </c>
      <c r="I820" s="244">
        <v>1</v>
      </c>
      <c r="J820" s="244">
        <v>0.18</v>
      </c>
      <c r="K820" s="244"/>
      <c r="L820" s="244">
        <v>2</v>
      </c>
    </row>
    <row r="821" spans="1:12" s="241" customFormat="1" ht="25.5" hidden="1" outlineLevel="2" x14ac:dyDescent="0.25">
      <c r="A821" s="243" t="s">
        <v>1</v>
      </c>
      <c r="B821" s="228" t="s">
        <v>476</v>
      </c>
      <c r="C821" s="242" t="s">
        <v>34</v>
      </c>
      <c r="D821" s="226" t="s">
        <v>18</v>
      </c>
      <c r="E821" s="225">
        <v>0.01</v>
      </c>
      <c r="F821" s="225">
        <v>1</v>
      </c>
      <c r="G821" s="225">
        <v>6.7999999999999996E-3</v>
      </c>
      <c r="H821" s="225">
        <v>115.4</v>
      </c>
      <c r="I821" s="225">
        <v>1</v>
      </c>
      <c r="J821" s="225">
        <v>0.78</v>
      </c>
      <c r="K821" s="225">
        <v>9.1300000000000008</v>
      </c>
      <c r="L821" s="225">
        <v>7</v>
      </c>
    </row>
    <row r="822" spans="1:12" s="235" customFormat="1" hidden="1" outlineLevel="2" x14ac:dyDescent="0.25">
      <c r="A822" s="247"/>
      <c r="B822" s="245"/>
      <c r="C822" s="246" t="s">
        <v>19</v>
      </c>
      <c r="D822" s="245" t="s">
        <v>16</v>
      </c>
      <c r="E822" s="244">
        <v>0.01</v>
      </c>
      <c r="F822" s="244">
        <v>1</v>
      </c>
      <c r="G822" s="244">
        <v>6.7999999999999996E-3</v>
      </c>
      <c r="H822" s="244">
        <v>13.5</v>
      </c>
      <c r="I822" s="244">
        <v>1</v>
      </c>
      <c r="J822" s="244">
        <v>0.09</v>
      </c>
      <c r="K822" s="244"/>
      <c r="L822" s="244">
        <v>1</v>
      </c>
    </row>
    <row r="823" spans="1:12" s="241" customFormat="1" hidden="1" outlineLevel="2" x14ac:dyDescent="0.25">
      <c r="A823" s="243" t="s">
        <v>2</v>
      </c>
      <c r="B823" s="228" t="s">
        <v>428</v>
      </c>
      <c r="C823" s="242" t="s">
        <v>24</v>
      </c>
      <c r="D823" s="226" t="s">
        <v>18</v>
      </c>
      <c r="E823" s="225">
        <v>0.01</v>
      </c>
      <c r="F823" s="225">
        <v>1</v>
      </c>
      <c r="G823" s="225">
        <v>6.7999999999999996E-3</v>
      </c>
      <c r="H823" s="225">
        <v>65.709999999999994</v>
      </c>
      <c r="I823" s="225">
        <v>1</v>
      </c>
      <c r="J823" s="225">
        <v>0.45</v>
      </c>
      <c r="K823" s="225">
        <v>9.1300000000000008</v>
      </c>
      <c r="L823" s="225">
        <v>4</v>
      </c>
    </row>
    <row r="824" spans="1:12" s="235" customFormat="1" hidden="1" outlineLevel="2" x14ac:dyDescent="0.25">
      <c r="A824" s="247"/>
      <c r="B824" s="245"/>
      <c r="C824" s="246" t="s">
        <v>19</v>
      </c>
      <c r="D824" s="245" t="s">
        <v>16</v>
      </c>
      <c r="E824" s="244">
        <v>0.01</v>
      </c>
      <c r="F824" s="244">
        <v>1</v>
      </c>
      <c r="G824" s="244">
        <v>6.7999999999999996E-3</v>
      </c>
      <c r="H824" s="244">
        <v>11.6</v>
      </c>
      <c r="I824" s="244">
        <v>1</v>
      </c>
      <c r="J824" s="244">
        <v>0.08</v>
      </c>
      <c r="K824" s="244"/>
      <c r="L824" s="244">
        <v>1</v>
      </c>
    </row>
    <row r="825" spans="1:12" s="241" customFormat="1" ht="25.5" hidden="1" outlineLevel="2" x14ac:dyDescent="0.25">
      <c r="A825" s="243" t="s">
        <v>3</v>
      </c>
      <c r="B825" s="228" t="s">
        <v>555</v>
      </c>
      <c r="C825" s="242" t="s">
        <v>554</v>
      </c>
      <c r="D825" s="226" t="s">
        <v>18</v>
      </c>
      <c r="E825" s="225">
        <v>1.69</v>
      </c>
      <c r="F825" s="225">
        <v>1</v>
      </c>
      <c r="G825" s="225">
        <v>1.1492</v>
      </c>
      <c r="H825" s="225">
        <v>12.39</v>
      </c>
      <c r="I825" s="225">
        <v>1</v>
      </c>
      <c r="J825" s="225">
        <v>14.24</v>
      </c>
      <c r="K825" s="225">
        <v>9.1300000000000008</v>
      </c>
      <c r="L825" s="225">
        <v>130</v>
      </c>
    </row>
    <row r="826" spans="1:12" s="235" customFormat="1" hidden="1" outlineLevel="2" x14ac:dyDescent="0.25">
      <c r="A826" s="247"/>
      <c r="B826" s="245"/>
      <c r="C826" s="246" t="s">
        <v>19</v>
      </c>
      <c r="D826" s="245" t="s">
        <v>16</v>
      </c>
      <c r="E826" s="244">
        <v>1.69</v>
      </c>
      <c r="F826" s="244">
        <v>1</v>
      </c>
      <c r="G826" s="244">
        <v>1.1492</v>
      </c>
      <c r="H826" s="244">
        <v>10.06</v>
      </c>
      <c r="I826" s="244">
        <v>1</v>
      </c>
      <c r="J826" s="244">
        <v>11.56</v>
      </c>
      <c r="K826" s="244"/>
      <c r="L826" s="244">
        <v>106</v>
      </c>
    </row>
    <row r="827" spans="1:12" s="224" customFormat="1" collapsed="1" x14ac:dyDescent="0.25">
      <c r="A827" s="229"/>
      <c r="B827" s="228" t="s">
        <v>2</v>
      </c>
      <c r="C827" s="227" t="s">
        <v>413</v>
      </c>
      <c r="D827" s="226"/>
      <c r="E827" s="225"/>
      <c r="F827" s="225"/>
      <c r="G827" s="225"/>
      <c r="H827" s="225">
        <v>17.53</v>
      </c>
      <c r="I827" s="225">
        <v>1.25</v>
      </c>
      <c r="J827" s="225">
        <v>14.9</v>
      </c>
      <c r="K827" s="225">
        <v>23.1</v>
      </c>
      <c r="L827" s="225">
        <v>344</v>
      </c>
    </row>
    <row r="828" spans="1:12" s="241" customFormat="1" hidden="1" outlineLevel="2" x14ac:dyDescent="0.25">
      <c r="A828" s="243"/>
      <c r="B828" s="228"/>
      <c r="C828" s="242" t="s">
        <v>19</v>
      </c>
      <c r="D828" s="226" t="s">
        <v>16</v>
      </c>
      <c r="E828" s="225">
        <v>2.1625000000000001</v>
      </c>
      <c r="F828" s="225">
        <v>1</v>
      </c>
      <c r="G828" s="225">
        <v>1.4704999999999999</v>
      </c>
      <c r="H828" s="225"/>
      <c r="I828" s="225">
        <v>1</v>
      </c>
      <c r="J828" s="225">
        <v>14.9</v>
      </c>
      <c r="K828" s="225">
        <v>9.1300000000000008</v>
      </c>
      <c r="L828" s="225">
        <v>136</v>
      </c>
    </row>
    <row r="829" spans="1:12" s="224" customFormat="1" collapsed="1" x14ac:dyDescent="0.25">
      <c r="A829" s="229"/>
      <c r="B829" s="228" t="s">
        <v>3</v>
      </c>
      <c r="C829" s="227" t="s">
        <v>402</v>
      </c>
      <c r="D829" s="226"/>
      <c r="E829" s="225"/>
      <c r="F829" s="225"/>
      <c r="G829" s="225"/>
      <c r="H829" s="225">
        <v>85.74</v>
      </c>
      <c r="I829" s="225">
        <v>1</v>
      </c>
      <c r="J829" s="225">
        <v>58.3</v>
      </c>
      <c r="K829" s="225"/>
      <c r="L829" s="225"/>
    </row>
    <row r="830" spans="1:12" s="241" customFormat="1" hidden="1" outlineLevel="2" x14ac:dyDescent="0.25">
      <c r="A830" s="243" t="s">
        <v>4</v>
      </c>
      <c r="B830" s="228" t="s">
        <v>458</v>
      </c>
      <c r="C830" s="242" t="s">
        <v>22</v>
      </c>
      <c r="D830" s="226" t="s">
        <v>23</v>
      </c>
      <c r="E830" s="225">
        <v>0.44</v>
      </c>
      <c r="F830" s="225">
        <v>1</v>
      </c>
      <c r="G830" s="225">
        <v>0.29920000000000002</v>
      </c>
      <c r="H830" s="225">
        <v>2.44</v>
      </c>
      <c r="I830" s="225">
        <v>1</v>
      </c>
      <c r="J830" s="225">
        <v>0.73</v>
      </c>
      <c r="K830" s="225">
        <v>5.34</v>
      </c>
      <c r="L830" s="225">
        <v>4</v>
      </c>
    </row>
    <row r="831" spans="1:12" s="241" customFormat="1" ht="38.25" hidden="1" outlineLevel="2" x14ac:dyDescent="0.25">
      <c r="A831" s="243" t="s">
        <v>6</v>
      </c>
      <c r="B831" s="228" t="s">
        <v>689</v>
      </c>
      <c r="C831" s="242" t="s">
        <v>688</v>
      </c>
      <c r="D831" s="226" t="s">
        <v>31</v>
      </c>
      <c r="E831" s="225">
        <v>1.2999999999999999E-2</v>
      </c>
      <c r="F831" s="225">
        <v>1</v>
      </c>
      <c r="G831" s="225">
        <v>8.8400000000000006E-3</v>
      </c>
      <c r="H831" s="225">
        <v>6513</v>
      </c>
      <c r="I831" s="225">
        <v>1</v>
      </c>
      <c r="J831" s="225">
        <v>57.57</v>
      </c>
      <c r="K831" s="225">
        <v>5.34</v>
      </c>
      <c r="L831" s="225">
        <v>307</v>
      </c>
    </row>
    <row r="832" spans="1:12" s="230" customFormat="1" outlineLevel="1" collapsed="1" x14ac:dyDescent="0.25">
      <c r="A832" s="234"/>
      <c r="B832" s="232"/>
      <c r="C832" s="233" t="s">
        <v>399</v>
      </c>
      <c r="D832" s="232" t="s">
        <v>16</v>
      </c>
      <c r="E832" s="231">
        <v>356.98</v>
      </c>
      <c r="F832" s="231">
        <v>1.1499999999999999</v>
      </c>
      <c r="G832" s="231">
        <v>242.74843999999999</v>
      </c>
      <c r="H832" s="231"/>
      <c r="I832" s="231"/>
      <c r="J832" s="231"/>
      <c r="K832" s="231"/>
      <c r="L832" s="231"/>
    </row>
    <row r="833" spans="1:12" s="230" customFormat="1" outlineLevel="1" x14ac:dyDescent="0.25">
      <c r="A833" s="234"/>
      <c r="B833" s="232"/>
      <c r="C833" s="233" t="s">
        <v>412</v>
      </c>
      <c r="D833" s="232" t="s">
        <v>16</v>
      </c>
      <c r="E833" s="231">
        <v>1.73</v>
      </c>
      <c r="F833" s="231">
        <v>1.25</v>
      </c>
      <c r="G833" s="231">
        <v>1.4704999999999999</v>
      </c>
      <c r="H833" s="231"/>
      <c r="I833" s="231"/>
      <c r="J833" s="231"/>
      <c r="K833" s="231"/>
      <c r="L833" s="231"/>
    </row>
    <row r="834" spans="1:12" s="235" customFormat="1" x14ac:dyDescent="0.25">
      <c r="A834" s="240"/>
      <c r="B834" s="239"/>
      <c r="C834" s="238" t="s">
        <v>398</v>
      </c>
      <c r="D834" s="237"/>
      <c r="E834" s="236"/>
      <c r="F834" s="236"/>
      <c r="G834" s="236"/>
      <c r="H834" s="236"/>
      <c r="I834" s="236"/>
      <c r="J834" s="236">
        <v>2200.67</v>
      </c>
      <c r="K834" s="236"/>
      <c r="L834" s="236"/>
    </row>
    <row r="835" spans="1:12" s="230" customFormat="1" outlineLevel="1" x14ac:dyDescent="0.25">
      <c r="A835" s="234"/>
      <c r="B835" s="232"/>
      <c r="C835" s="233" t="s">
        <v>397</v>
      </c>
      <c r="D835" s="232"/>
      <c r="E835" s="231"/>
      <c r="F835" s="231"/>
      <c r="G835" s="231"/>
      <c r="H835" s="231"/>
      <c r="I835" s="231"/>
      <c r="J835" s="231">
        <v>2136.52</v>
      </c>
      <c r="K835" s="231"/>
      <c r="L835" s="231">
        <v>49354</v>
      </c>
    </row>
    <row r="836" spans="1:12" s="224" customFormat="1" x14ac:dyDescent="0.25">
      <c r="A836" s="229"/>
      <c r="B836" s="228" t="s">
        <v>584</v>
      </c>
      <c r="C836" s="227" t="s">
        <v>585</v>
      </c>
      <c r="D836" s="226" t="s">
        <v>20</v>
      </c>
      <c r="E836" s="225">
        <v>112</v>
      </c>
      <c r="F836" s="225">
        <v>0.9</v>
      </c>
      <c r="G836" s="225">
        <v>100.8</v>
      </c>
      <c r="H836" s="225"/>
      <c r="I836" s="225"/>
      <c r="J836" s="225">
        <v>2153.61</v>
      </c>
      <c r="K836" s="225"/>
      <c r="L836" s="225">
        <v>49748</v>
      </c>
    </row>
    <row r="837" spans="1:12" s="224" customFormat="1" x14ac:dyDescent="0.25">
      <c r="A837" s="229"/>
      <c r="B837" s="228" t="s">
        <v>584</v>
      </c>
      <c r="C837" s="227" t="s">
        <v>583</v>
      </c>
      <c r="D837" s="226" t="s">
        <v>20</v>
      </c>
      <c r="E837" s="225">
        <v>65</v>
      </c>
      <c r="F837" s="225">
        <v>0.85</v>
      </c>
      <c r="G837" s="225">
        <v>55.25</v>
      </c>
      <c r="H837" s="225"/>
      <c r="I837" s="225"/>
      <c r="J837" s="225">
        <v>1180.43</v>
      </c>
      <c r="K837" s="225"/>
      <c r="L837" s="225">
        <v>27268</v>
      </c>
    </row>
    <row r="838" spans="1:12" s="195" customFormat="1" x14ac:dyDescent="0.25">
      <c r="A838" s="215"/>
      <c r="B838" s="215"/>
      <c r="C838" s="216" t="s">
        <v>390</v>
      </c>
      <c r="D838" s="215"/>
      <c r="E838" s="214"/>
      <c r="F838" s="214"/>
      <c r="G838" s="214"/>
      <c r="H838" s="214"/>
      <c r="I838" s="214"/>
      <c r="J838" s="213">
        <v>5534.71</v>
      </c>
      <c r="K838" s="213"/>
      <c r="L838" s="213"/>
    </row>
    <row r="839" spans="1:12" s="217" customFormat="1" ht="45.95" customHeight="1" x14ac:dyDescent="0.25">
      <c r="A839" s="223" t="s">
        <v>510</v>
      </c>
      <c r="B839" s="222" t="s">
        <v>447</v>
      </c>
      <c r="C839" s="221" t="s">
        <v>712</v>
      </c>
      <c r="D839" s="220" t="s">
        <v>31</v>
      </c>
      <c r="E839" s="219">
        <v>8.8400000000000006E-3</v>
      </c>
      <c r="F839" s="219">
        <v>1</v>
      </c>
      <c r="G839" s="219">
        <v>8.8400000000000006E-3</v>
      </c>
      <c r="H839" s="218">
        <v>30554.42</v>
      </c>
      <c r="I839" s="218">
        <v>1</v>
      </c>
      <c r="J839" s="218">
        <v>270.10000000000002</v>
      </c>
      <c r="K839" s="218"/>
      <c r="L839" s="218"/>
    </row>
    <row r="840" spans="1:12" s="195" customFormat="1" x14ac:dyDescent="0.25">
      <c r="A840" s="215"/>
      <c r="B840" s="215"/>
      <c r="C840" s="216" t="s">
        <v>390</v>
      </c>
      <c r="D840" s="215"/>
      <c r="E840" s="214"/>
      <c r="F840" s="214"/>
      <c r="G840" s="214"/>
      <c r="H840" s="214"/>
      <c r="I840" s="214"/>
      <c r="J840" s="213">
        <v>270.10000000000002</v>
      </c>
      <c r="K840" s="213"/>
      <c r="L840" s="213"/>
    </row>
    <row r="841" spans="1:12" s="217" customFormat="1" ht="45.95" customHeight="1" x14ac:dyDescent="0.25">
      <c r="A841" s="223" t="s">
        <v>509</v>
      </c>
      <c r="B841" s="222" t="s">
        <v>685</v>
      </c>
      <c r="C841" s="221" t="s">
        <v>684</v>
      </c>
      <c r="D841" s="220" t="s">
        <v>30</v>
      </c>
      <c r="E841" s="219">
        <v>816</v>
      </c>
      <c r="F841" s="219">
        <v>1</v>
      </c>
      <c r="G841" s="219">
        <v>816</v>
      </c>
      <c r="H841" s="218">
        <v>1.37</v>
      </c>
      <c r="I841" s="218">
        <v>1</v>
      </c>
      <c r="J841" s="218">
        <v>1117.92</v>
      </c>
      <c r="K841" s="218"/>
      <c r="L841" s="218"/>
    </row>
    <row r="842" spans="1:12" s="195" customFormat="1" x14ac:dyDescent="0.25">
      <c r="A842" s="215"/>
      <c r="B842" s="215"/>
      <c r="C842" s="216" t="s">
        <v>390</v>
      </c>
      <c r="D842" s="215"/>
      <c r="E842" s="214"/>
      <c r="F842" s="214"/>
      <c r="G842" s="214"/>
      <c r="H842" s="214"/>
      <c r="I842" s="214"/>
      <c r="J842" s="213">
        <v>1117.92</v>
      </c>
      <c r="K842" s="213"/>
      <c r="L842" s="213"/>
    </row>
    <row r="843" spans="1:12" s="217" customFormat="1" ht="45.95" customHeight="1" x14ac:dyDescent="0.25">
      <c r="A843" s="223" t="s">
        <v>508</v>
      </c>
      <c r="B843" s="222" t="s">
        <v>1270</v>
      </c>
      <c r="C843" s="221" t="s">
        <v>1269</v>
      </c>
      <c r="D843" s="220" t="s">
        <v>25</v>
      </c>
      <c r="E843" s="219">
        <v>69.36</v>
      </c>
      <c r="F843" s="219">
        <v>1</v>
      </c>
      <c r="G843" s="219">
        <v>69.36</v>
      </c>
      <c r="H843" s="218">
        <v>140.44999999999999</v>
      </c>
      <c r="I843" s="218">
        <v>1</v>
      </c>
      <c r="J843" s="218">
        <v>9741.61</v>
      </c>
      <c r="K843" s="218"/>
      <c r="L843" s="218"/>
    </row>
    <row r="844" spans="1:12" s="195" customFormat="1" x14ac:dyDescent="0.25">
      <c r="A844" s="215"/>
      <c r="B844" s="215"/>
      <c r="C844" s="216" t="s">
        <v>390</v>
      </c>
      <c r="D844" s="215"/>
      <c r="E844" s="214"/>
      <c r="F844" s="214"/>
      <c r="G844" s="214"/>
      <c r="H844" s="214"/>
      <c r="I844" s="214"/>
      <c r="J844" s="213">
        <v>9741.61</v>
      </c>
      <c r="K844" s="213"/>
      <c r="L844" s="213"/>
    </row>
    <row r="845" spans="1:12" s="217" customFormat="1" ht="91.9" customHeight="1" x14ac:dyDescent="0.25">
      <c r="A845" s="223" t="s">
        <v>507</v>
      </c>
      <c r="B845" s="222" t="s">
        <v>1268</v>
      </c>
      <c r="C845" s="221" t="s">
        <v>1267</v>
      </c>
      <c r="D845" s="220" t="s">
        <v>357</v>
      </c>
      <c r="E845" s="219">
        <v>1</v>
      </c>
      <c r="F845" s="219">
        <v>1</v>
      </c>
      <c r="G845" s="219">
        <v>1</v>
      </c>
      <c r="H845" s="218"/>
      <c r="I845" s="218"/>
      <c r="J845" s="218"/>
      <c r="K845" s="218"/>
      <c r="L845" s="218"/>
    </row>
    <row r="846" spans="1:12" s="224" customFormat="1" x14ac:dyDescent="0.25">
      <c r="A846" s="229"/>
      <c r="B846" s="228" t="s">
        <v>0</v>
      </c>
      <c r="C846" s="227" t="s">
        <v>404</v>
      </c>
      <c r="D846" s="226"/>
      <c r="E846" s="225"/>
      <c r="F846" s="225"/>
      <c r="G846" s="225"/>
      <c r="H846" s="225">
        <v>79.84</v>
      </c>
      <c r="I846" s="225">
        <v>1.2075</v>
      </c>
      <c r="J846" s="225">
        <v>96.41</v>
      </c>
      <c r="K846" s="225">
        <v>23.1</v>
      </c>
      <c r="L846" s="225">
        <v>2227</v>
      </c>
    </row>
    <row r="847" spans="1:12" s="241" customFormat="1" hidden="1" outlineLevel="2" x14ac:dyDescent="0.25">
      <c r="A847" s="243"/>
      <c r="B847" s="228"/>
      <c r="C847" s="242" t="s">
        <v>416</v>
      </c>
      <c r="D847" s="226" t="s">
        <v>16</v>
      </c>
      <c r="E847" s="225">
        <v>1.9656</v>
      </c>
      <c r="F847" s="225">
        <v>5.75</v>
      </c>
      <c r="G847" s="225">
        <v>11.302199999999999</v>
      </c>
      <c r="H847" s="225"/>
      <c r="I847" s="225">
        <v>1</v>
      </c>
      <c r="J847" s="225">
        <v>96.41</v>
      </c>
      <c r="K847" s="225">
        <v>23.1</v>
      </c>
      <c r="L847" s="225">
        <v>2227</v>
      </c>
    </row>
    <row r="848" spans="1:12" s="224" customFormat="1" collapsed="1" x14ac:dyDescent="0.25">
      <c r="A848" s="229"/>
      <c r="B848" s="228" t="s">
        <v>1</v>
      </c>
      <c r="C848" s="227" t="s">
        <v>415</v>
      </c>
      <c r="D848" s="226"/>
      <c r="E848" s="225"/>
      <c r="F848" s="225"/>
      <c r="G848" s="225"/>
      <c r="H848" s="225">
        <v>21.95</v>
      </c>
      <c r="I848" s="225">
        <v>1.3125</v>
      </c>
      <c r="J848" s="225">
        <v>28.81</v>
      </c>
      <c r="K848" s="225"/>
      <c r="L848" s="225"/>
    </row>
    <row r="849" spans="1:12" s="241" customFormat="1" ht="25.5" hidden="1" outlineLevel="2" x14ac:dyDescent="0.25">
      <c r="A849" s="243" t="s">
        <v>0</v>
      </c>
      <c r="B849" s="228" t="s">
        <v>476</v>
      </c>
      <c r="C849" s="242" t="s">
        <v>34</v>
      </c>
      <c r="D849" s="226" t="s">
        <v>18</v>
      </c>
      <c r="E849" s="225">
        <v>1.47E-2</v>
      </c>
      <c r="F849" s="225">
        <v>5</v>
      </c>
      <c r="G849" s="225">
        <v>7.3499999999999996E-2</v>
      </c>
      <c r="H849" s="225">
        <v>115.4</v>
      </c>
      <c r="I849" s="225">
        <v>1</v>
      </c>
      <c r="J849" s="225">
        <v>8.48</v>
      </c>
      <c r="K849" s="225">
        <v>9.1300000000000008</v>
      </c>
      <c r="L849" s="225">
        <v>77</v>
      </c>
    </row>
    <row r="850" spans="1:12" s="235" customFormat="1" hidden="1" outlineLevel="2" x14ac:dyDescent="0.25">
      <c r="A850" s="247"/>
      <c r="B850" s="245"/>
      <c r="C850" s="246" t="s">
        <v>19</v>
      </c>
      <c r="D850" s="245" t="s">
        <v>16</v>
      </c>
      <c r="E850" s="244">
        <v>1.47E-2</v>
      </c>
      <c r="F850" s="244">
        <v>5</v>
      </c>
      <c r="G850" s="244">
        <v>7.3499999999999996E-2</v>
      </c>
      <c r="H850" s="244">
        <v>13.5</v>
      </c>
      <c r="I850" s="244">
        <v>1</v>
      </c>
      <c r="J850" s="244">
        <v>0.99</v>
      </c>
      <c r="K850" s="244"/>
      <c r="L850" s="244">
        <v>9</v>
      </c>
    </row>
    <row r="851" spans="1:12" s="241" customFormat="1" ht="25.5" hidden="1" outlineLevel="2" x14ac:dyDescent="0.25">
      <c r="A851" s="243" t="s">
        <v>1</v>
      </c>
      <c r="B851" s="228" t="s">
        <v>1266</v>
      </c>
      <c r="C851" s="242" t="s">
        <v>1265</v>
      </c>
      <c r="D851" s="226" t="s">
        <v>18</v>
      </c>
      <c r="E851" s="225">
        <v>0.4914</v>
      </c>
      <c r="F851" s="225">
        <v>5</v>
      </c>
      <c r="G851" s="225">
        <v>2.4569999999999999</v>
      </c>
      <c r="H851" s="225">
        <v>3.12</v>
      </c>
      <c r="I851" s="225">
        <v>1</v>
      </c>
      <c r="J851" s="225">
        <v>7.67</v>
      </c>
      <c r="K851" s="225">
        <v>9.1300000000000008</v>
      </c>
      <c r="L851" s="225">
        <v>70</v>
      </c>
    </row>
    <row r="852" spans="1:12" s="241" customFormat="1" hidden="1" outlineLevel="2" x14ac:dyDescent="0.25">
      <c r="A852" s="243" t="s">
        <v>2</v>
      </c>
      <c r="B852" s="228" t="s">
        <v>428</v>
      </c>
      <c r="C852" s="242" t="s">
        <v>24</v>
      </c>
      <c r="D852" s="226" t="s">
        <v>18</v>
      </c>
      <c r="E852" s="225">
        <v>2.1000000000000001E-2</v>
      </c>
      <c r="F852" s="225">
        <v>5</v>
      </c>
      <c r="G852" s="225">
        <v>0.105</v>
      </c>
      <c r="H852" s="225">
        <v>65.709999999999994</v>
      </c>
      <c r="I852" s="225">
        <v>1</v>
      </c>
      <c r="J852" s="225">
        <v>6.9</v>
      </c>
      <c r="K852" s="225">
        <v>9.1300000000000008</v>
      </c>
      <c r="L852" s="225">
        <v>63</v>
      </c>
    </row>
    <row r="853" spans="1:12" s="235" customFormat="1" hidden="1" outlineLevel="2" x14ac:dyDescent="0.25">
      <c r="A853" s="247"/>
      <c r="B853" s="245"/>
      <c r="C853" s="246" t="s">
        <v>19</v>
      </c>
      <c r="D853" s="245" t="s">
        <v>16</v>
      </c>
      <c r="E853" s="244">
        <v>2.1000000000000001E-2</v>
      </c>
      <c r="F853" s="244">
        <v>5</v>
      </c>
      <c r="G853" s="244">
        <v>0.105</v>
      </c>
      <c r="H853" s="244">
        <v>11.6</v>
      </c>
      <c r="I853" s="244">
        <v>1</v>
      </c>
      <c r="J853" s="244">
        <v>1.22</v>
      </c>
      <c r="K853" s="244"/>
      <c r="L853" s="244">
        <v>11</v>
      </c>
    </row>
    <row r="854" spans="1:12" s="224" customFormat="1" collapsed="1" x14ac:dyDescent="0.25">
      <c r="A854" s="229"/>
      <c r="B854" s="228" t="s">
        <v>2</v>
      </c>
      <c r="C854" s="227" t="s">
        <v>413</v>
      </c>
      <c r="D854" s="226"/>
      <c r="E854" s="225"/>
      <c r="F854" s="225"/>
      <c r="G854" s="225"/>
      <c r="H854" s="225">
        <v>2.11</v>
      </c>
      <c r="I854" s="225">
        <v>1.3125</v>
      </c>
      <c r="J854" s="225">
        <v>2.77</v>
      </c>
      <c r="K854" s="225">
        <v>23.1</v>
      </c>
      <c r="L854" s="225">
        <v>64</v>
      </c>
    </row>
    <row r="855" spans="1:12" s="241" customFormat="1" hidden="1" outlineLevel="2" x14ac:dyDescent="0.25">
      <c r="A855" s="243"/>
      <c r="B855" s="228"/>
      <c r="C855" s="242" t="s">
        <v>19</v>
      </c>
      <c r="D855" s="226" t="s">
        <v>16</v>
      </c>
      <c r="E855" s="225">
        <v>4.4624999999999998E-2</v>
      </c>
      <c r="F855" s="225">
        <v>5</v>
      </c>
      <c r="G855" s="225">
        <v>0.22312499999999999</v>
      </c>
      <c r="H855" s="225"/>
      <c r="I855" s="225">
        <v>1</v>
      </c>
      <c r="J855" s="225">
        <v>2.77</v>
      </c>
      <c r="K855" s="225">
        <v>23.1</v>
      </c>
      <c r="L855" s="225">
        <v>64</v>
      </c>
    </row>
    <row r="856" spans="1:12" s="224" customFormat="1" collapsed="1" x14ac:dyDescent="0.25">
      <c r="A856" s="229"/>
      <c r="B856" s="228" t="s">
        <v>3</v>
      </c>
      <c r="C856" s="227" t="s">
        <v>402</v>
      </c>
      <c r="D856" s="226"/>
      <c r="E856" s="225"/>
      <c r="F856" s="225"/>
      <c r="G856" s="225"/>
      <c r="H856" s="225">
        <v>21.14</v>
      </c>
      <c r="I856" s="225">
        <v>1</v>
      </c>
      <c r="J856" s="225">
        <v>21.14</v>
      </c>
      <c r="K856" s="225"/>
      <c r="L856" s="225"/>
    </row>
    <row r="857" spans="1:12" s="241" customFormat="1" hidden="1" outlineLevel="2" x14ac:dyDescent="0.25">
      <c r="A857" s="243" t="s">
        <v>3</v>
      </c>
      <c r="B857" s="228" t="s">
        <v>796</v>
      </c>
      <c r="C857" s="242" t="s">
        <v>795</v>
      </c>
      <c r="D857" s="226" t="s">
        <v>31</v>
      </c>
      <c r="E857" s="225">
        <v>2.0999999999999999E-3</v>
      </c>
      <c r="F857" s="225">
        <v>1</v>
      </c>
      <c r="G857" s="225">
        <v>2.0999999999999999E-3</v>
      </c>
      <c r="H857" s="225">
        <v>10068</v>
      </c>
      <c r="I857" s="225">
        <v>1</v>
      </c>
      <c r="J857" s="225">
        <v>21.14</v>
      </c>
      <c r="K857" s="225">
        <v>5.34</v>
      </c>
      <c r="L857" s="225">
        <v>113</v>
      </c>
    </row>
    <row r="858" spans="1:12" s="230" customFormat="1" outlineLevel="1" collapsed="1" x14ac:dyDescent="0.25">
      <c r="A858" s="234"/>
      <c r="B858" s="232"/>
      <c r="C858" s="233" t="s">
        <v>399</v>
      </c>
      <c r="D858" s="232" t="s">
        <v>16</v>
      </c>
      <c r="E858" s="231">
        <v>10.76</v>
      </c>
      <c r="F858" s="231">
        <v>1.2075</v>
      </c>
      <c r="G858" s="231">
        <v>11.302199999999999</v>
      </c>
      <c r="H858" s="231"/>
      <c r="I858" s="231"/>
      <c r="J858" s="231"/>
      <c r="K858" s="231"/>
      <c r="L858" s="231"/>
    </row>
    <row r="859" spans="1:12" s="230" customFormat="1" outlineLevel="1" x14ac:dyDescent="0.25">
      <c r="A859" s="234"/>
      <c r="B859" s="232"/>
      <c r="C859" s="233" t="s">
        <v>412</v>
      </c>
      <c r="D859" s="232" t="s">
        <v>16</v>
      </c>
      <c r="E859" s="231">
        <v>0.17</v>
      </c>
      <c r="F859" s="231">
        <v>1.3125</v>
      </c>
      <c r="G859" s="231">
        <v>0.22312499999999999</v>
      </c>
      <c r="H859" s="231"/>
      <c r="I859" s="231"/>
      <c r="J859" s="231"/>
      <c r="K859" s="231"/>
      <c r="L859" s="231"/>
    </row>
    <row r="860" spans="1:12" s="235" customFormat="1" x14ac:dyDescent="0.25">
      <c r="A860" s="240"/>
      <c r="B860" s="239"/>
      <c r="C860" s="238" t="s">
        <v>398</v>
      </c>
      <c r="D860" s="237"/>
      <c r="E860" s="236"/>
      <c r="F860" s="236"/>
      <c r="G860" s="236"/>
      <c r="H860" s="236"/>
      <c r="I860" s="236"/>
      <c r="J860" s="236">
        <v>146.36000000000001</v>
      </c>
      <c r="K860" s="236"/>
      <c r="L860" s="236"/>
    </row>
    <row r="861" spans="1:12" s="230" customFormat="1" outlineLevel="1" x14ac:dyDescent="0.25">
      <c r="A861" s="234"/>
      <c r="B861" s="232"/>
      <c r="C861" s="233" t="s">
        <v>397</v>
      </c>
      <c r="D861" s="232"/>
      <c r="E861" s="231"/>
      <c r="F861" s="231"/>
      <c r="G861" s="231"/>
      <c r="H861" s="231"/>
      <c r="I861" s="231"/>
      <c r="J861" s="231">
        <v>99.18</v>
      </c>
      <c r="K861" s="231"/>
      <c r="L861" s="231">
        <v>2291</v>
      </c>
    </row>
    <row r="862" spans="1:12" s="224" customFormat="1" x14ac:dyDescent="0.25">
      <c r="A862" s="229"/>
      <c r="B862" s="228" t="s">
        <v>985</v>
      </c>
      <c r="C862" s="227" t="s">
        <v>986</v>
      </c>
      <c r="D862" s="226" t="s">
        <v>20</v>
      </c>
      <c r="E862" s="225">
        <v>121</v>
      </c>
      <c r="F862" s="225">
        <v>0.9</v>
      </c>
      <c r="G862" s="225">
        <v>108.9</v>
      </c>
      <c r="H862" s="225"/>
      <c r="I862" s="225"/>
      <c r="J862" s="225">
        <v>108</v>
      </c>
      <c r="K862" s="225"/>
      <c r="L862" s="225">
        <v>2495</v>
      </c>
    </row>
    <row r="863" spans="1:12" s="224" customFormat="1" x14ac:dyDescent="0.25">
      <c r="A863" s="229"/>
      <c r="B863" s="228" t="s">
        <v>985</v>
      </c>
      <c r="C863" s="227" t="s">
        <v>984</v>
      </c>
      <c r="D863" s="226" t="s">
        <v>20</v>
      </c>
      <c r="E863" s="225">
        <v>72</v>
      </c>
      <c r="F863" s="225">
        <v>0.85</v>
      </c>
      <c r="G863" s="225">
        <v>61.2</v>
      </c>
      <c r="H863" s="225"/>
      <c r="I863" s="225"/>
      <c r="J863" s="225">
        <v>60.7</v>
      </c>
      <c r="K863" s="225"/>
      <c r="L863" s="225">
        <v>1402</v>
      </c>
    </row>
    <row r="864" spans="1:12" s="195" customFormat="1" x14ac:dyDescent="0.25">
      <c r="A864" s="215"/>
      <c r="B864" s="215"/>
      <c r="C864" s="216" t="s">
        <v>390</v>
      </c>
      <c r="D864" s="215"/>
      <c r="E864" s="214"/>
      <c r="F864" s="214"/>
      <c r="G864" s="214"/>
      <c r="H864" s="214"/>
      <c r="I864" s="214"/>
      <c r="J864" s="213">
        <v>315.06</v>
      </c>
      <c r="K864" s="213"/>
      <c r="L864" s="213"/>
    </row>
    <row r="865" spans="1:12" s="217" customFormat="1" ht="63.75" customHeight="1" x14ac:dyDescent="0.25">
      <c r="A865" s="223" t="s">
        <v>504</v>
      </c>
      <c r="B865" s="222" t="s">
        <v>1264</v>
      </c>
      <c r="C865" s="221" t="s">
        <v>1263</v>
      </c>
      <c r="D865" s="220" t="s">
        <v>420</v>
      </c>
      <c r="E865" s="219">
        <v>1</v>
      </c>
      <c r="F865" s="219">
        <v>1</v>
      </c>
      <c r="G865" s="219">
        <v>1</v>
      </c>
      <c r="H865" s="218">
        <v>1993.07</v>
      </c>
      <c r="I865" s="218">
        <v>1</v>
      </c>
      <c r="J865" s="218">
        <v>1993.07</v>
      </c>
      <c r="K865" s="218"/>
      <c r="L865" s="218"/>
    </row>
    <row r="866" spans="1:12" s="230" customFormat="1" outlineLevel="1" x14ac:dyDescent="0.25">
      <c r="A866" s="234"/>
      <c r="B866" s="232"/>
      <c r="C866" s="233" t="s">
        <v>816</v>
      </c>
      <c r="D866" s="232"/>
      <c r="E866" s="231"/>
      <c r="F866" s="231"/>
      <c r="G866" s="231"/>
      <c r="H866" s="231">
        <v>1993.07</v>
      </c>
      <c r="I866" s="231"/>
      <c r="J866" s="231">
        <v>1993.07</v>
      </c>
      <c r="K866" s="231"/>
      <c r="L866" s="231"/>
    </row>
    <row r="867" spans="1:12" s="195" customFormat="1" x14ac:dyDescent="0.25">
      <c r="A867" s="215"/>
      <c r="B867" s="215"/>
      <c r="C867" s="216" t="s">
        <v>390</v>
      </c>
      <c r="D867" s="215"/>
      <c r="E867" s="214"/>
      <c r="F867" s="214"/>
      <c r="G867" s="214"/>
      <c r="H867" s="214"/>
      <c r="I867" s="214"/>
      <c r="J867" s="213">
        <v>1993.07</v>
      </c>
      <c r="K867" s="213"/>
      <c r="L867" s="213"/>
    </row>
    <row r="868" spans="1:12" s="217" customFormat="1" ht="91.9" customHeight="1" x14ac:dyDescent="0.25">
      <c r="A868" s="223" t="s">
        <v>503</v>
      </c>
      <c r="B868" s="222" t="s">
        <v>1262</v>
      </c>
      <c r="C868" s="221" t="s">
        <v>1261</v>
      </c>
      <c r="D868" s="220" t="s">
        <v>15</v>
      </c>
      <c r="E868" s="219">
        <v>0.65</v>
      </c>
      <c r="F868" s="219">
        <v>1</v>
      </c>
      <c r="G868" s="219">
        <v>0.65</v>
      </c>
      <c r="H868" s="218"/>
      <c r="I868" s="218"/>
      <c r="J868" s="218"/>
      <c r="K868" s="218"/>
      <c r="L868" s="218"/>
    </row>
    <row r="869" spans="1:12" s="224" customFormat="1" x14ac:dyDescent="0.25">
      <c r="A869" s="229"/>
      <c r="B869" s="228" t="s">
        <v>0</v>
      </c>
      <c r="C869" s="227" t="s">
        <v>404</v>
      </c>
      <c r="D869" s="226"/>
      <c r="E869" s="225"/>
      <c r="F869" s="225"/>
      <c r="G869" s="225"/>
      <c r="H869" s="225">
        <v>1066.28</v>
      </c>
      <c r="I869" s="225">
        <v>1.2075</v>
      </c>
      <c r="J869" s="225">
        <v>836.89</v>
      </c>
      <c r="K869" s="225">
        <v>23.1</v>
      </c>
      <c r="L869" s="225">
        <v>19332</v>
      </c>
    </row>
    <row r="870" spans="1:12" s="241" customFormat="1" hidden="1" outlineLevel="2" x14ac:dyDescent="0.25">
      <c r="A870" s="243"/>
      <c r="B870" s="228"/>
      <c r="C870" s="242" t="s">
        <v>429</v>
      </c>
      <c r="D870" s="226" t="s">
        <v>16</v>
      </c>
      <c r="E870" s="225">
        <v>25.62</v>
      </c>
      <c r="F870" s="225">
        <v>5.75</v>
      </c>
      <c r="G870" s="225">
        <v>95.754750000000001</v>
      </c>
      <c r="H870" s="225"/>
      <c r="I870" s="225">
        <v>1</v>
      </c>
      <c r="J870" s="225">
        <v>836.89</v>
      </c>
      <c r="K870" s="225">
        <v>23.1</v>
      </c>
      <c r="L870" s="225">
        <v>19332</v>
      </c>
    </row>
    <row r="871" spans="1:12" s="224" customFormat="1" collapsed="1" x14ac:dyDescent="0.25">
      <c r="A871" s="229"/>
      <c r="B871" s="228" t="s">
        <v>1</v>
      </c>
      <c r="C871" s="227" t="s">
        <v>415</v>
      </c>
      <c r="D871" s="226"/>
      <c r="E871" s="225"/>
      <c r="F871" s="225"/>
      <c r="G871" s="225"/>
      <c r="H871" s="225">
        <v>87.59</v>
      </c>
      <c r="I871" s="225">
        <v>1.3125</v>
      </c>
      <c r="J871" s="225">
        <v>74.72</v>
      </c>
      <c r="K871" s="225"/>
      <c r="L871" s="225"/>
    </row>
    <row r="872" spans="1:12" s="241" customFormat="1" ht="25.5" hidden="1" outlineLevel="2" x14ac:dyDescent="0.25">
      <c r="A872" s="243" t="s">
        <v>0</v>
      </c>
      <c r="B872" s="228" t="s">
        <v>476</v>
      </c>
      <c r="C872" s="242" t="s">
        <v>34</v>
      </c>
      <c r="D872" s="226" t="s">
        <v>18</v>
      </c>
      <c r="E872" s="225">
        <v>7.3499999999999996E-2</v>
      </c>
      <c r="F872" s="225">
        <v>5</v>
      </c>
      <c r="G872" s="225">
        <v>0.238875</v>
      </c>
      <c r="H872" s="225">
        <v>115.4</v>
      </c>
      <c r="I872" s="225">
        <v>1</v>
      </c>
      <c r="J872" s="225">
        <v>27.57</v>
      </c>
      <c r="K872" s="225">
        <v>9.1300000000000008</v>
      </c>
      <c r="L872" s="225">
        <v>252</v>
      </c>
    </row>
    <row r="873" spans="1:12" s="235" customFormat="1" hidden="1" outlineLevel="2" x14ac:dyDescent="0.25">
      <c r="A873" s="247"/>
      <c r="B873" s="245"/>
      <c r="C873" s="246" t="s">
        <v>19</v>
      </c>
      <c r="D873" s="245" t="s">
        <v>16</v>
      </c>
      <c r="E873" s="244">
        <v>7.3499999999999996E-2</v>
      </c>
      <c r="F873" s="244">
        <v>5</v>
      </c>
      <c r="G873" s="244">
        <v>0.238875</v>
      </c>
      <c r="H873" s="244">
        <v>13.5</v>
      </c>
      <c r="I873" s="244">
        <v>1</v>
      </c>
      <c r="J873" s="244">
        <v>3.22</v>
      </c>
      <c r="K873" s="244"/>
      <c r="L873" s="244">
        <v>29</v>
      </c>
    </row>
    <row r="874" spans="1:12" s="241" customFormat="1" ht="25.5" hidden="1" outlineLevel="2" x14ac:dyDescent="0.25">
      <c r="A874" s="243" t="s">
        <v>1</v>
      </c>
      <c r="B874" s="228" t="s">
        <v>1260</v>
      </c>
      <c r="C874" s="242" t="s">
        <v>1259</v>
      </c>
      <c r="D874" s="226" t="s">
        <v>18</v>
      </c>
      <c r="E874" s="225">
        <v>7.1400000000000005E-2</v>
      </c>
      <c r="F874" s="225">
        <v>5</v>
      </c>
      <c r="G874" s="225">
        <v>0.23205000000000001</v>
      </c>
      <c r="H874" s="225">
        <v>6.66</v>
      </c>
      <c r="I874" s="225">
        <v>1</v>
      </c>
      <c r="J874" s="225">
        <v>1.55</v>
      </c>
      <c r="K874" s="225">
        <v>9.1300000000000008</v>
      </c>
      <c r="L874" s="225">
        <v>14</v>
      </c>
    </row>
    <row r="875" spans="1:12" s="241" customFormat="1" ht="25.5" hidden="1" outlineLevel="2" x14ac:dyDescent="0.25">
      <c r="A875" s="243" t="s">
        <v>2</v>
      </c>
      <c r="B875" s="228" t="s">
        <v>481</v>
      </c>
      <c r="C875" s="242" t="s">
        <v>38</v>
      </c>
      <c r="D875" s="226" t="s">
        <v>18</v>
      </c>
      <c r="E875" s="225">
        <v>0.27929999999999999</v>
      </c>
      <c r="F875" s="225">
        <v>5</v>
      </c>
      <c r="G875" s="225">
        <v>0.907725</v>
      </c>
      <c r="H875" s="225">
        <v>8.1</v>
      </c>
      <c r="I875" s="225">
        <v>1</v>
      </c>
      <c r="J875" s="225">
        <v>7.35</v>
      </c>
      <c r="K875" s="225">
        <v>9.1300000000000008</v>
      </c>
      <c r="L875" s="225">
        <v>67</v>
      </c>
    </row>
    <row r="876" spans="1:12" s="241" customFormat="1" hidden="1" outlineLevel="2" x14ac:dyDescent="0.25">
      <c r="A876" s="243" t="s">
        <v>3</v>
      </c>
      <c r="B876" s="228" t="s">
        <v>428</v>
      </c>
      <c r="C876" s="242" t="s">
        <v>24</v>
      </c>
      <c r="D876" s="226" t="s">
        <v>18</v>
      </c>
      <c r="E876" s="225">
        <v>0.10920000000000001</v>
      </c>
      <c r="F876" s="225">
        <v>5</v>
      </c>
      <c r="G876" s="225">
        <v>0.35489999999999999</v>
      </c>
      <c r="H876" s="225">
        <v>65.709999999999994</v>
      </c>
      <c r="I876" s="225">
        <v>1</v>
      </c>
      <c r="J876" s="225">
        <v>23.32</v>
      </c>
      <c r="K876" s="225">
        <v>9.1300000000000008</v>
      </c>
      <c r="L876" s="225">
        <v>213</v>
      </c>
    </row>
    <row r="877" spans="1:12" s="235" customFormat="1" hidden="1" outlineLevel="2" x14ac:dyDescent="0.25">
      <c r="A877" s="247"/>
      <c r="B877" s="245"/>
      <c r="C877" s="246" t="s">
        <v>19</v>
      </c>
      <c r="D877" s="245" t="s">
        <v>16</v>
      </c>
      <c r="E877" s="244">
        <v>0.10920000000000001</v>
      </c>
      <c r="F877" s="244">
        <v>5</v>
      </c>
      <c r="G877" s="244">
        <v>0.35489999999999999</v>
      </c>
      <c r="H877" s="244">
        <v>11.6</v>
      </c>
      <c r="I877" s="244">
        <v>1</v>
      </c>
      <c r="J877" s="244">
        <v>4.12</v>
      </c>
      <c r="K877" s="244"/>
      <c r="L877" s="244">
        <v>38</v>
      </c>
    </row>
    <row r="878" spans="1:12" s="224" customFormat="1" collapsed="1" x14ac:dyDescent="0.25">
      <c r="A878" s="229"/>
      <c r="B878" s="228" t="s">
        <v>2</v>
      </c>
      <c r="C878" s="227" t="s">
        <v>413</v>
      </c>
      <c r="D878" s="226"/>
      <c r="E878" s="225"/>
      <c r="F878" s="225"/>
      <c r="G878" s="225"/>
      <c r="H878" s="225">
        <v>10.76</v>
      </c>
      <c r="I878" s="225">
        <v>1.3125</v>
      </c>
      <c r="J878" s="225">
        <v>9.18</v>
      </c>
      <c r="K878" s="225">
        <v>23.1</v>
      </c>
      <c r="L878" s="225">
        <v>212</v>
      </c>
    </row>
    <row r="879" spans="1:12" s="241" customFormat="1" hidden="1" outlineLevel="2" x14ac:dyDescent="0.25">
      <c r="A879" s="243"/>
      <c r="B879" s="228"/>
      <c r="C879" s="242" t="s">
        <v>19</v>
      </c>
      <c r="D879" s="226" t="s">
        <v>16</v>
      </c>
      <c r="E879" s="225">
        <v>0.22837499999999999</v>
      </c>
      <c r="F879" s="225">
        <v>5</v>
      </c>
      <c r="G879" s="225">
        <v>0.74221879999999996</v>
      </c>
      <c r="H879" s="225"/>
      <c r="I879" s="225">
        <v>1</v>
      </c>
      <c r="J879" s="225">
        <v>9.18</v>
      </c>
      <c r="K879" s="225">
        <v>23.1</v>
      </c>
      <c r="L879" s="225">
        <v>212</v>
      </c>
    </row>
    <row r="880" spans="1:12" s="224" customFormat="1" collapsed="1" x14ac:dyDescent="0.25">
      <c r="A880" s="229"/>
      <c r="B880" s="228" t="s">
        <v>3</v>
      </c>
      <c r="C880" s="227" t="s">
        <v>402</v>
      </c>
      <c r="D880" s="226"/>
      <c r="E880" s="225"/>
      <c r="F880" s="225"/>
      <c r="G880" s="225"/>
      <c r="H880" s="225">
        <v>388.91</v>
      </c>
      <c r="I880" s="225">
        <v>1</v>
      </c>
      <c r="J880" s="225">
        <v>252.79</v>
      </c>
      <c r="K880" s="225"/>
      <c r="L880" s="225"/>
    </row>
    <row r="881" spans="1:12" s="241" customFormat="1" hidden="1" outlineLevel="2" x14ac:dyDescent="0.25">
      <c r="A881" s="243" t="s">
        <v>4</v>
      </c>
      <c r="B881" s="228" t="s">
        <v>651</v>
      </c>
      <c r="C881" s="242" t="s">
        <v>41</v>
      </c>
      <c r="D881" s="226" t="s">
        <v>30</v>
      </c>
      <c r="E881" s="225">
        <v>11</v>
      </c>
      <c r="F881" s="225">
        <v>1</v>
      </c>
      <c r="G881" s="225">
        <v>7.15</v>
      </c>
      <c r="H881" s="225">
        <v>9.0399999999999991</v>
      </c>
      <c r="I881" s="225">
        <v>1</v>
      </c>
      <c r="J881" s="225">
        <v>64.64</v>
      </c>
      <c r="K881" s="225">
        <v>5.34</v>
      </c>
      <c r="L881" s="225">
        <v>345</v>
      </c>
    </row>
    <row r="882" spans="1:12" s="241" customFormat="1" ht="38.25" hidden="1" outlineLevel="2" x14ac:dyDescent="0.25">
      <c r="A882" s="243" t="s">
        <v>6</v>
      </c>
      <c r="B882" s="228" t="s">
        <v>1258</v>
      </c>
      <c r="C882" s="242" t="s">
        <v>1257</v>
      </c>
      <c r="D882" s="226" t="s">
        <v>31</v>
      </c>
      <c r="E882" s="225">
        <v>5.13E-3</v>
      </c>
      <c r="F882" s="225">
        <v>1</v>
      </c>
      <c r="G882" s="225">
        <v>3.3344999999999998E-3</v>
      </c>
      <c r="H882" s="225">
        <v>17183</v>
      </c>
      <c r="I882" s="225">
        <v>1</v>
      </c>
      <c r="J882" s="225">
        <v>57.3</v>
      </c>
      <c r="K882" s="225">
        <v>5.34</v>
      </c>
      <c r="L882" s="225">
        <v>306</v>
      </c>
    </row>
    <row r="883" spans="1:12" s="241" customFormat="1" hidden="1" outlineLevel="2" x14ac:dyDescent="0.25">
      <c r="A883" s="243" t="s">
        <v>7</v>
      </c>
      <c r="B883" s="228" t="s">
        <v>1245</v>
      </c>
      <c r="C883" s="242" t="s">
        <v>1244</v>
      </c>
      <c r="D883" s="226" t="s">
        <v>31</v>
      </c>
      <c r="E883" s="225">
        <v>3.8999999999999999E-4</v>
      </c>
      <c r="F883" s="225">
        <v>1</v>
      </c>
      <c r="G883" s="225">
        <v>2.5349999999999998E-4</v>
      </c>
      <c r="H883" s="225">
        <v>10362</v>
      </c>
      <c r="I883" s="225">
        <v>1</v>
      </c>
      <c r="J883" s="225">
        <v>2.63</v>
      </c>
      <c r="K883" s="225">
        <v>5.34</v>
      </c>
      <c r="L883" s="225">
        <v>14</v>
      </c>
    </row>
    <row r="884" spans="1:12" s="241" customFormat="1" ht="25.5" hidden="1" outlineLevel="2" x14ac:dyDescent="0.25">
      <c r="A884" s="243" t="s">
        <v>8</v>
      </c>
      <c r="B884" s="228" t="s">
        <v>1256</v>
      </c>
      <c r="C884" s="242" t="s">
        <v>1255</v>
      </c>
      <c r="D884" s="226" t="s">
        <v>30</v>
      </c>
      <c r="E884" s="225">
        <v>7.58</v>
      </c>
      <c r="F884" s="225">
        <v>1</v>
      </c>
      <c r="G884" s="225">
        <v>4.9269999999999996</v>
      </c>
      <c r="H884" s="225">
        <v>23.09</v>
      </c>
      <c r="I884" s="225">
        <v>1</v>
      </c>
      <c r="J884" s="225">
        <v>113.76</v>
      </c>
      <c r="K884" s="225">
        <v>5.34</v>
      </c>
      <c r="L884" s="225">
        <v>608</v>
      </c>
    </row>
    <row r="885" spans="1:12" s="241" customFormat="1" ht="25.5" hidden="1" outlineLevel="2" x14ac:dyDescent="0.25">
      <c r="A885" s="243" t="s">
        <v>9</v>
      </c>
      <c r="B885" s="228" t="s">
        <v>1254</v>
      </c>
      <c r="C885" s="242" t="s">
        <v>1253</v>
      </c>
      <c r="D885" s="226" t="s">
        <v>31</v>
      </c>
      <c r="E885" s="225">
        <v>8.4000000000000003E-4</v>
      </c>
      <c r="F885" s="225">
        <v>1</v>
      </c>
      <c r="G885" s="225">
        <v>5.4600000000000004E-4</v>
      </c>
      <c r="H885" s="225">
        <v>26499</v>
      </c>
      <c r="I885" s="225">
        <v>1</v>
      </c>
      <c r="J885" s="225">
        <v>14.47</v>
      </c>
      <c r="K885" s="225">
        <v>5.34</v>
      </c>
      <c r="L885" s="225">
        <v>77</v>
      </c>
    </row>
    <row r="886" spans="1:12" s="230" customFormat="1" outlineLevel="1" collapsed="1" x14ac:dyDescent="0.25">
      <c r="A886" s="234"/>
      <c r="B886" s="232"/>
      <c r="C886" s="233" t="s">
        <v>399</v>
      </c>
      <c r="D886" s="232" t="s">
        <v>16</v>
      </c>
      <c r="E886" s="231">
        <v>140.30000000000001</v>
      </c>
      <c r="F886" s="231">
        <v>1.2075</v>
      </c>
      <c r="G886" s="231">
        <v>95.754750000000001</v>
      </c>
      <c r="H886" s="231"/>
      <c r="I886" s="231"/>
      <c r="J886" s="231"/>
      <c r="K886" s="231"/>
      <c r="L886" s="231"/>
    </row>
    <row r="887" spans="1:12" s="230" customFormat="1" outlineLevel="1" x14ac:dyDescent="0.25">
      <c r="A887" s="234"/>
      <c r="B887" s="232"/>
      <c r="C887" s="233" t="s">
        <v>412</v>
      </c>
      <c r="D887" s="232" t="s">
        <v>16</v>
      </c>
      <c r="E887" s="231">
        <v>0.87</v>
      </c>
      <c r="F887" s="231">
        <v>1.3125</v>
      </c>
      <c r="G887" s="231">
        <v>0.74221879999999996</v>
      </c>
      <c r="H887" s="231"/>
      <c r="I887" s="231"/>
      <c r="J887" s="231"/>
      <c r="K887" s="231"/>
      <c r="L887" s="231"/>
    </row>
    <row r="888" spans="1:12" s="235" customFormat="1" x14ac:dyDescent="0.25">
      <c r="A888" s="240"/>
      <c r="B888" s="239"/>
      <c r="C888" s="238" t="s">
        <v>398</v>
      </c>
      <c r="D888" s="237"/>
      <c r="E888" s="236"/>
      <c r="F888" s="236"/>
      <c r="G888" s="236"/>
      <c r="H888" s="236"/>
      <c r="I888" s="236"/>
      <c r="J888" s="236">
        <v>1164.4000000000001</v>
      </c>
      <c r="K888" s="236"/>
      <c r="L888" s="236"/>
    </row>
    <row r="889" spans="1:12" s="230" customFormat="1" outlineLevel="1" x14ac:dyDescent="0.25">
      <c r="A889" s="234"/>
      <c r="B889" s="232"/>
      <c r="C889" s="233" t="s">
        <v>397</v>
      </c>
      <c r="D889" s="232"/>
      <c r="E889" s="231"/>
      <c r="F889" s="231"/>
      <c r="G889" s="231"/>
      <c r="H889" s="231"/>
      <c r="I889" s="231"/>
      <c r="J889" s="231">
        <v>846.07</v>
      </c>
      <c r="K889" s="231"/>
      <c r="L889" s="231">
        <v>19544</v>
      </c>
    </row>
    <row r="890" spans="1:12" s="224" customFormat="1" x14ac:dyDescent="0.25">
      <c r="A890" s="229"/>
      <c r="B890" s="228" t="s">
        <v>985</v>
      </c>
      <c r="C890" s="227" t="s">
        <v>986</v>
      </c>
      <c r="D890" s="226" t="s">
        <v>20</v>
      </c>
      <c r="E890" s="225">
        <v>121</v>
      </c>
      <c r="F890" s="225">
        <v>0.9</v>
      </c>
      <c r="G890" s="225">
        <v>108.9</v>
      </c>
      <c r="H890" s="225"/>
      <c r="I890" s="225"/>
      <c r="J890" s="225">
        <v>921.38</v>
      </c>
      <c r="K890" s="225"/>
      <c r="L890" s="225">
        <v>21284</v>
      </c>
    </row>
    <row r="891" spans="1:12" s="224" customFormat="1" x14ac:dyDescent="0.25">
      <c r="A891" s="229"/>
      <c r="B891" s="228" t="s">
        <v>985</v>
      </c>
      <c r="C891" s="227" t="s">
        <v>984</v>
      </c>
      <c r="D891" s="226" t="s">
        <v>20</v>
      </c>
      <c r="E891" s="225">
        <v>72</v>
      </c>
      <c r="F891" s="225">
        <v>0.85</v>
      </c>
      <c r="G891" s="225">
        <v>61.2</v>
      </c>
      <c r="H891" s="225"/>
      <c r="I891" s="225"/>
      <c r="J891" s="225">
        <v>517.79999999999995</v>
      </c>
      <c r="K891" s="225"/>
      <c r="L891" s="225">
        <v>11961</v>
      </c>
    </row>
    <row r="892" spans="1:12" s="195" customFormat="1" x14ac:dyDescent="0.25">
      <c r="A892" s="215"/>
      <c r="B892" s="215"/>
      <c r="C892" s="216" t="s">
        <v>390</v>
      </c>
      <c r="D892" s="215"/>
      <c r="E892" s="214"/>
      <c r="F892" s="214"/>
      <c r="G892" s="214"/>
      <c r="H892" s="214"/>
      <c r="I892" s="214"/>
      <c r="J892" s="213">
        <v>2603.58</v>
      </c>
      <c r="K892" s="213"/>
      <c r="L892" s="213"/>
    </row>
    <row r="893" spans="1:12" s="217" customFormat="1" ht="45.95" customHeight="1" x14ac:dyDescent="0.25">
      <c r="A893" s="223" t="s">
        <v>502</v>
      </c>
      <c r="B893" s="222" t="s">
        <v>1252</v>
      </c>
      <c r="C893" s="221" t="s">
        <v>1251</v>
      </c>
      <c r="D893" s="220" t="s">
        <v>25</v>
      </c>
      <c r="E893" s="219">
        <v>65</v>
      </c>
      <c r="F893" s="219">
        <v>1</v>
      </c>
      <c r="G893" s="219">
        <v>65</v>
      </c>
      <c r="H893" s="218">
        <v>148.62</v>
      </c>
      <c r="I893" s="218">
        <v>1</v>
      </c>
      <c r="J893" s="218">
        <v>9660.2999999999993</v>
      </c>
      <c r="K893" s="218"/>
      <c r="L893" s="218"/>
    </row>
    <row r="894" spans="1:12" s="195" customFormat="1" x14ac:dyDescent="0.25">
      <c r="A894" s="215"/>
      <c r="B894" s="215"/>
      <c r="C894" s="216" t="s">
        <v>390</v>
      </c>
      <c r="D894" s="215"/>
      <c r="E894" s="214"/>
      <c r="F894" s="214"/>
      <c r="G894" s="214"/>
      <c r="H894" s="214"/>
      <c r="I894" s="214"/>
      <c r="J894" s="213">
        <v>9660.2999999999993</v>
      </c>
      <c r="K894" s="213"/>
      <c r="L894" s="213"/>
    </row>
    <row r="895" spans="1:12" s="217" customFormat="1" ht="91.9" customHeight="1" x14ac:dyDescent="0.25">
      <c r="A895" s="223" t="s">
        <v>501</v>
      </c>
      <c r="B895" s="222" t="s">
        <v>1250</v>
      </c>
      <c r="C895" s="221" t="s">
        <v>1249</v>
      </c>
      <c r="D895" s="220" t="s">
        <v>357</v>
      </c>
      <c r="E895" s="219">
        <v>4</v>
      </c>
      <c r="F895" s="219">
        <v>1</v>
      </c>
      <c r="G895" s="219">
        <v>4</v>
      </c>
      <c r="H895" s="218"/>
      <c r="I895" s="218"/>
      <c r="J895" s="218"/>
      <c r="K895" s="218"/>
      <c r="L895" s="218"/>
    </row>
    <row r="896" spans="1:12" s="224" customFormat="1" x14ac:dyDescent="0.25">
      <c r="A896" s="229"/>
      <c r="B896" s="228" t="s">
        <v>0</v>
      </c>
      <c r="C896" s="227" t="s">
        <v>404</v>
      </c>
      <c r="D896" s="226"/>
      <c r="E896" s="225"/>
      <c r="F896" s="225"/>
      <c r="G896" s="225"/>
      <c r="H896" s="225">
        <v>9.6</v>
      </c>
      <c r="I896" s="225">
        <v>1.2075</v>
      </c>
      <c r="J896" s="225">
        <v>46.36</v>
      </c>
      <c r="K896" s="225">
        <v>23.1</v>
      </c>
      <c r="L896" s="225">
        <v>1071</v>
      </c>
    </row>
    <row r="897" spans="1:12" s="241" customFormat="1" hidden="1" outlineLevel="2" x14ac:dyDescent="0.25">
      <c r="A897" s="243"/>
      <c r="B897" s="228"/>
      <c r="C897" s="242" t="s">
        <v>520</v>
      </c>
      <c r="D897" s="226" t="s">
        <v>16</v>
      </c>
      <c r="E897" s="225">
        <v>0.22470000000000001</v>
      </c>
      <c r="F897" s="225">
        <v>5.75</v>
      </c>
      <c r="G897" s="225">
        <v>5.1680999999999999</v>
      </c>
      <c r="H897" s="225"/>
      <c r="I897" s="225">
        <v>1</v>
      </c>
      <c r="J897" s="225">
        <v>46.36</v>
      </c>
      <c r="K897" s="225">
        <v>23.1</v>
      </c>
      <c r="L897" s="225">
        <v>1071</v>
      </c>
    </row>
    <row r="898" spans="1:12" s="224" customFormat="1" collapsed="1" x14ac:dyDescent="0.25">
      <c r="A898" s="229"/>
      <c r="B898" s="228" t="s">
        <v>1</v>
      </c>
      <c r="C898" s="227" t="s">
        <v>415</v>
      </c>
      <c r="D898" s="226"/>
      <c r="E898" s="225"/>
      <c r="F898" s="225"/>
      <c r="G898" s="225"/>
      <c r="H898" s="225">
        <v>1.47</v>
      </c>
      <c r="I898" s="225">
        <v>1.3125</v>
      </c>
      <c r="J898" s="225">
        <v>7.72</v>
      </c>
      <c r="K898" s="225"/>
      <c r="L898" s="225"/>
    </row>
    <row r="899" spans="1:12" s="241" customFormat="1" ht="25.5" hidden="1" outlineLevel="2" x14ac:dyDescent="0.25">
      <c r="A899" s="243" t="s">
        <v>0</v>
      </c>
      <c r="B899" s="228" t="s">
        <v>481</v>
      </c>
      <c r="C899" s="242" t="s">
        <v>38</v>
      </c>
      <c r="D899" s="226" t="s">
        <v>18</v>
      </c>
      <c r="E899" s="225">
        <v>2.1000000000000001E-2</v>
      </c>
      <c r="F899" s="225">
        <v>5</v>
      </c>
      <c r="G899" s="225">
        <v>0.42</v>
      </c>
      <c r="H899" s="225">
        <v>8.1</v>
      </c>
      <c r="I899" s="225">
        <v>1</v>
      </c>
      <c r="J899" s="225">
        <v>3.4</v>
      </c>
      <c r="K899" s="225">
        <v>9.1300000000000008</v>
      </c>
      <c r="L899" s="225">
        <v>31</v>
      </c>
    </row>
    <row r="900" spans="1:12" s="241" customFormat="1" hidden="1" outlineLevel="2" x14ac:dyDescent="0.25">
      <c r="A900" s="243" t="s">
        <v>1</v>
      </c>
      <c r="B900" s="228" t="s">
        <v>428</v>
      </c>
      <c r="C900" s="242" t="s">
        <v>24</v>
      </c>
      <c r="D900" s="226" t="s">
        <v>18</v>
      </c>
      <c r="E900" s="225">
        <v>2.0999999999999999E-3</v>
      </c>
      <c r="F900" s="225">
        <v>5</v>
      </c>
      <c r="G900" s="225">
        <v>4.2000000000000003E-2</v>
      </c>
      <c r="H900" s="225">
        <v>65.709999999999994</v>
      </c>
      <c r="I900" s="225">
        <v>1</v>
      </c>
      <c r="J900" s="225">
        <v>2.76</v>
      </c>
      <c r="K900" s="225">
        <v>9.1300000000000008</v>
      </c>
      <c r="L900" s="225">
        <v>25</v>
      </c>
    </row>
    <row r="901" spans="1:12" s="235" customFormat="1" hidden="1" outlineLevel="2" x14ac:dyDescent="0.25">
      <c r="A901" s="247"/>
      <c r="B901" s="245"/>
      <c r="C901" s="246" t="s">
        <v>19</v>
      </c>
      <c r="D901" s="245" t="s">
        <v>16</v>
      </c>
      <c r="E901" s="244">
        <v>2.0999999999999999E-3</v>
      </c>
      <c r="F901" s="244">
        <v>5</v>
      </c>
      <c r="G901" s="244">
        <v>4.2000000000000003E-2</v>
      </c>
      <c r="H901" s="244">
        <v>11.6</v>
      </c>
      <c r="I901" s="244">
        <v>1</v>
      </c>
      <c r="J901" s="244">
        <v>0.49</v>
      </c>
      <c r="K901" s="244"/>
      <c r="L901" s="244">
        <v>4</v>
      </c>
    </row>
    <row r="902" spans="1:12" s="224" customFormat="1" collapsed="1" x14ac:dyDescent="0.25">
      <c r="A902" s="229"/>
      <c r="B902" s="228" t="s">
        <v>2</v>
      </c>
      <c r="C902" s="227" t="s">
        <v>413</v>
      </c>
      <c r="D902" s="226"/>
      <c r="E902" s="225"/>
      <c r="F902" s="225"/>
      <c r="G902" s="225"/>
      <c r="H902" s="225">
        <v>0.12</v>
      </c>
      <c r="I902" s="225">
        <v>1.3125</v>
      </c>
      <c r="J902" s="225">
        <v>0.64</v>
      </c>
      <c r="K902" s="225">
        <v>23.1</v>
      </c>
      <c r="L902" s="225">
        <v>15</v>
      </c>
    </row>
    <row r="903" spans="1:12" s="241" customFormat="1" hidden="1" outlineLevel="2" x14ac:dyDescent="0.25">
      <c r="A903" s="243"/>
      <c r="B903" s="228"/>
      <c r="C903" s="242" t="s">
        <v>19</v>
      </c>
      <c r="D903" s="226" t="s">
        <v>16</v>
      </c>
      <c r="E903" s="225">
        <v>2.6250000000000002E-3</v>
      </c>
      <c r="F903" s="225">
        <v>5</v>
      </c>
      <c r="G903" s="225">
        <v>5.2499999999999998E-2</v>
      </c>
      <c r="H903" s="225"/>
      <c r="I903" s="225">
        <v>1</v>
      </c>
      <c r="J903" s="225">
        <v>0.64</v>
      </c>
      <c r="K903" s="225">
        <v>23.1</v>
      </c>
      <c r="L903" s="225">
        <v>15</v>
      </c>
    </row>
    <row r="904" spans="1:12" s="224" customFormat="1" collapsed="1" x14ac:dyDescent="0.25">
      <c r="A904" s="229"/>
      <c r="B904" s="228" t="s">
        <v>3</v>
      </c>
      <c r="C904" s="227" t="s">
        <v>402</v>
      </c>
      <c r="D904" s="226"/>
      <c r="E904" s="225"/>
      <c r="F904" s="225"/>
      <c r="G904" s="225"/>
      <c r="H904" s="225">
        <v>4.2</v>
      </c>
      <c r="I904" s="225">
        <v>1</v>
      </c>
      <c r="J904" s="225">
        <v>16.8</v>
      </c>
      <c r="K904" s="225"/>
      <c r="L904" s="225"/>
    </row>
    <row r="905" spans="1:12" s="230" customFormat="1" outlineLevel="1" x14ac:dyDescent="0.25">
      <c r="A905" s="234"/>
      <c r="B905" s="232"/>
      <c r="C905" s="233" t="s">
        <v>1248</v>
      </c>
      <c r="D905" s="232"/>
      <c r="E905" s="231"/>
      <c r="F905" s="231"/>
      <c r="G905" s="231"/>
      <c r="H905" s="231">
        <v>0.1</v>
      </c>
      <c r="I905" s="231">
        <v>1</v>
      </c>
      <c r="J905" s="231">
        <v>0.4</v>
      </c>
      <c r="K905" s="231"/>
      <c r="L905" s="231"/>
    </row>
    <row r="906" spans="1:12" s="241" customFormat="1" ht="25.5" hidden="1" outlineLevel="2" x14ac:dyDescent="0.25">
      <c r="A906" s="243" t="s">
        <v>2</v>
      </c>
      <c r="B906" s="228" t="s">
        <v>1247</v>
      </c>
      <c r="C906" s="242" t="s">
        <v>1246</v>
      </c>
      <c r="D906" s="226" t="s">
        <v>31</v>
      </c>
      <c r="E906" s="225">
        <v>4.2999999999999999E-4</v>
      </c>
      <c r="F906" s="225">
        <v>1</v>
      </c>
      <c r="G906" s="225">
        <v>1.72E-3</v>
      </c>
      <c r="H906" s="225">
        <v>6508.75</v>
      </c>
      <c r="I906" s="225">
        <v>1</v>
      </c>
      <c r="J906" s="225">
        <v>11.2</v>
      </c>
      <c r="K906" s="225">
        <v>5.34</v>
      </c>
      <c r="L906" s="225">
        <v>60</v>
      </c>
    </row>
    <row r="907" spans="1:12" s="241" customFormat="1" hidden="1" outlineLevel="2" x14ac:dyDescent="0.25">
      <c r="A907" s="243" t="s">
        <v>3</v>
      </c>
      <c r="B907" s="228" t="s">
        <v>804</v>
      </c>
      <c r="C907" s="242" t="s">
        <v>781</v>
      </c>
      <c r="D907" s="226" t="s">
        <v>23</v>
      </c>
      <c r="E907" s="225">
        <v>2.9999999999999997E-4</v>
      </c>
      <c r="F907" s="225">
        <v>1</v>
      </c>
      <c r="G907" s="225">
        <v>1.1999999999999999E-3</v>
      </c>
      <c r="H907" s="225">
        <v>519.79999999999995</v>
      </c>
      <c r="I907" s="225">
        <v>1</v>
      </c>
      <c r="J907" s="225">
        <v>0.62</v>
      </c>
      <c r="K907" s="225">
        <v>5.34</v>
      </c>
      <c r="L907" s="225">
        <v>3</v>
      </c>
    </row>
    <row r="908" spans="1:12" s="241" customFormat="1" hidden="1" outlineLevel="2" x14ac:dyDescent="0.25">
      <c r="A908" s="243" t="s">
        <v>4</v>
      </c>
      <c r="B908" s="228" t="s">
        <v>1245</v>
      </c>
      <c r="C908" s="242" t="s">
        <v>1244</v>
      </c>
      <c r="D908" s="226" t="s">
        <v>31</v>
      </c>
      <c r="E908" s="225">
        <v>1.1E-4</v>
      </c>
      <c r="F908" s="225">
        <v>1</v>
      </c>
      <c r="G908" s="225">
        <v>4.4000000000000002E-4</v>
      </c>
      <c r="H908" s="225">
        <v>10362</v>
      </c>
      <c r="I908" s="225">
        <v>1</v>
      </c>
      <c r="J908" s="225">
        <v>4.5599999999999996</v>
      </c>
      <c r="K908" s="225">
        <v>5.34</v>
      </c>
      <c r="L908" s="225">
        <v>24</v>
      </c>
    </row>
    <row r="909" spans="1:12" s="241" customFormat="1" ht="25.5" hidden="1" outlineLevel="2" x14ac:dyDescent="0.25">
      <c r="A909" s="243" t="s">
        <v>6</v>
      </c>
      <c r="B909" s="228"/>
      <c r="C909" s="242" t="s">
        <v>1243</v>
      </c>
      <c r="D909" s="226" t="s">
        <v>1242</v>
      </c>
      <c r="E909" s="225">
        <v>0.53</v>
      </c>
      <c r="F909" s="225">
        <v>1</v>
      </c>
      <c r="G909" s="225">
        <v>2.12</v>
      </c>
      <c r="H909" s="225">
        <v>0</v>
      </c>
      <c r="I909" s="225">
        <v>1</v>
      </c>
      <c r="J909" s="225">
        <v>0</v>
      </c>
      <c r="K909" s="225">
        <v>5.34</v>
      </c>
      <c r="L909" s="225">
        <v>0</v>
      </c>
    </row>
    <row r="910" spans="1:12" s="230" customFormat="1" outlineLevel="1" collapsed="1" x14ac:dyDescent="0.25">
      <c r="A910" s="234"/>
      <c r="B910" s="232"/>
      <c r="C910" s="233" t="s">
        <v>399</v>
      </c>
      <c r="D910" s="232" t="s">
        <v>16</v>
      </c>
      <c r="E910" s="231">
        <v>1.23</v>
      </c>
      <c r="F910" s="231">
        <v>1.2075</v>
      </c>
      <c r="G910" s="231">
        <v>5.1680999999999999</v>
      </c>
      <c r="H910" s="231"/>
      <c r="I910" s="231"/>
      <c r="J910" s="231"/>
      <c r="K910" s="231"/>
      <c r="L910" s="231"/>
    </row>
    <row r="911" spans="1:12" s="230" customFormat="1" outlineLevel="1" x14ac:dyDescent="0.25">
      <c r="A911" s="234"/>
      <c r="B911" s="232"/>
      <c r="C911" s="233" t="s">
        <v>412</v>
      </c>
      <c r="D911" s="232" t="s">
        <v>16</v>
      </c>
      <c r="E911" s="231">
        <v>0.01</v>
      </c>
      <c r="F911" s="231">
        <v>1.3125</v>
      </c>
      <c r="G911" s="231">
        <v>5.2499999999999998E-2</v>
      </c>
      <c r="H911" s="231"/>
      <c r="I911" s="231"/>
      <c r="J911" s="231"/>
      <c r="K911" s="231"/>
      <c r="L911" s="231"/>
    </row>
    <row r="912" spans="1:12" s="235" customFormat="1" x14ac:dyDescent="0.25">
      <c r="A912" s="240"/>
      <c r="B912" s="239"/>
      <c r="C912" s="238" t="s">
        <v>398</v>
      </c>
      <c r="D912" s="237"/>
      <c r="E912" s="236"/>
      <c r="F912" s="236"/>
      <c r="G912" s="236"/>
      <c r="H912" s="236"/>
      <c r="I912" s="236"/>
      <c r="J912" s="236">
        <v>70.88</v>
      </c>
      <c r="K912" s="236"/>
      <c r="L912" s="236"/>
    </row>
    <row r="913" spans="1:12" s="230" customFormat="1" outlineLevel="1" x14ac:dyDescent="0.25">
      <c r="A913" s="234"/>
      <c r="B913" s="232"/>
      <c r="C913" s="233" t="s">
        <v>397</v>
      </c>
      <c r="D913" s="232"/>
      <c r="E913" s="231"/>
      <c r="F913" s="231"/>
      <c r="G913" s="231"/>
      <c r="H913" s="231"/>
      <c r="I913" s="231"/>
      <c r="J913" s="231">
        <v>47</v>
      </c>
      <c r="K913" s="231"/>
      <c r="L913" s="231">
        <v>1086</v>
      </c>
    </row>
    <row r="914" spans="1:12" s="224" customFormat="1" x14ac:dyDescent="0.25">
      <c r="A914" s="229"/>
      <c r="B914" s="228" t="s">
        <v>985</v>
      </c>
      <c r="C914" s="227" t="s">
        <v>986</v>
      </c>
      <c r="D914" s="226" t="s">
        <v>20</v>
      </c>
      <c r="E914" s="225">
        <v>121</v>
      </c>
      <c r="F914" s="225">
        <v>0.9</v>
      </c>
      <c r="G914" s="225">
        <v>108.9</v>
      </c>
      <c r="H914" s="225"/>
      <c r="I914" s="225"/>
      <c r="J914" s="225">
        <v>51.2</v>
      </c>
      <c r="K914" s="225"/>
      <c r="L914" s="225">
        <v>1182</v>
      </c>
    </row>
    <row r="915" spans="1:12" s="224" customFormat="1" x14ac:dyDescent="0.25">
      <c r="A915" s="229"/>
      <c r="B915" s="228" t="s">
        <v>985</v>
      </c>
      <c r="C915" s="227" t="s">
        <v>984</v>
      </c>
      <c r="D915" s="226" t="s">
        <v>20</v>
      </c>
      <c r="E915" s="225">
        <v>72</v>
      </c>
      <c r="F915" s="225">
        <v>0.85</v>
      </c>
      <c r="G915" s="225">
        <v>61.2</v>
      </c>
      <c r="H915" s="225"/>
      <c r="I915" s="225"/>
      <c r="J915" s="225">
        <v>28.76</v>
      </c>
      <c r="K915" s="225"/>
      <c r="L915" s="225">
        <v>664</v>
      </c>
    </row>
    <row r="916" spans="1:12" s="195" customFormat="1" x14ac:dyDescent="0.25">
      <c r="A916" s="215"/>
      <c r="B916" s="215"/>
      <c r="C916" s="216" t="s">
        <v>390</v>
      </c>
      <c r="D916" s="215"/>
      <c r="E916" s="214"/>
      <c r="F916" s="214"/>
      <c r="G916" s="214"/>
      <c r="H916" s="214"/>
      <c r="I916" s="214"/>
      <c r="J916" s="213">
        <v>150.84</v>
      </c>
      <c r="K916" s="213"/>
      <c r="L916" s="213"/>
    </row>
    <row r="917" spans="1:12" s="217" customFormat="1" ht="45.95" customHeight="1" x14ac:dyDescent="0.25">
      <c r="A917" s="223" t="s">
        <v>499</v>
      </c>
      <c r="B917" s="222" t="s">
        <v>1241</v>
      </c>
      <c r="C917" s="221" t="s">
        <v>1240</v>
      </c>
      <c r="D917" s="220" t="s">
        <v>357</v>
      </c>
      <c r="E917" s="219">
        <v>4</v>
      </c>
      <c r="F917" s="219">
        <v>1</v>
      </c>
      <c r="G917" s="219">
        <v>4</v>
      </c>
      <c r="H917" s="218">
        <v>198.62</v>
      </c>
      <c r="I917" s="218">
        <v>1</v>
      </c>
      <c r="J917" s="218">
        <v>794.48</v>
      </c>
      <c r="K917" s="218"/>
      <c r="L917" s="218"/>
    </row>
    <row r="918" spans="1:12" s="195" customFormat="1" x14ac:dyDescent="0.25">
      <c r="A918" s="215"/>
      <c r="B918" s="215"/>
      <c r="C918" s="216" t="s">
        <v>390</v>
      </c>
      <c r="D918" s="215"/>
      <c r="E918" s="214"/>
      <c r="F918" s="214"/>
      <c r="G918" s="214"/>
      <c r="H918" s="214"/>
      <c r="I918" s="214"/>
      <c r="J918" s="213">
        <v>794.48</v>
      </c>
      <c r="K918" s="213"/>
      <c r="L918" s="213"/>
    </row>
    <row r="919" spans="1:12" s="195" customFormat="1" x14ac:dyDescent="0.25">
      <c r="A919" s="212"/>
      <c r="B919" s="211"/>
      <c r="C919" s="211"/>
      <c r="D919" s="211"/>
      <c r="E919" s="211"/>
      <c r="F919" s="211"/>
      <c r="G919" s="211"/>
      <c r="H919" s="211"/>
      <c r="I919" s="211"/>
      <c r="J919" s="210"/>
      <c r="K919" s="211"/>
      <c r="L919" s="210"/>
    </row>
    <row r="920" spans="1:12" s="195" customFormat="1" x14ac:dyDescent="0.25">
      <c r="A920" s="201"/>
      <c r="B920" s="201"/>
      <c r="C920" s="201" t="s">
        <v>550</v>
      </c>
      <c r="D920" s="200"/>
      <c r="E920" s="199"/>
      <c r="F920" s="199"/>
      <c r="G920" s="199"/>
      <c r="H920" s="199"/>
      <c r="I920" s="199"/>
      <c r="J920" s="198">
        <v>55935.44</v>
      </c>
      <c r="K920" s="197"/>
      <c r="L920" s="196"/>
    </row>
    <row r="921" spans="1:12" s="195" customFormat="1" x14ac:dyDescent="0.25">
      <c r="A921" s="209"/>
      <c r="B921" s="209"/>
      <c r="C921" s="208" t="s">
        <v>374</v>
      </c>
      <c r="D921" s="207"/>
      <c r="E921" s="204"/>
      <c r="F921" s="204"/>
      <c r="G921" s="204"/>
      <c r="H921" s="204"/>
      <c r="I921" s="204"/>
      <c r="J921" s="206"/>
      <c r="K921" s="205"/>
      <c r="L921" s="204"/>
    </row>
    <row r="922" spans="1:12" s="195" customFormat="1" x14ac:dyDescent="0.25">
      <c r="A922" s="203"/>
      <c r="B922" s="203"/>
      <c r="C922" s="202" t="s">
        <v>384</v>
      </c>
      <c r="D922" s="200"/>
      <c r="E922" s="199"/>
      <c r="F922" s="199"/>
      <c r="G922" s="199"/>
      <c r="H922" s="199"/>
      <c r="I922" s="199"/>
      <c r="J922" s="198">
        <v>6790.39</v>
      </c>
      <c r="K922" s="197"/>
      <c r="L922" s="196"/>
    </row>
    <row r="923" spans="1:12" s="195" customFormat="1" x14ac:dyDescent="0.25">
      <c r="A923" s="203"/>
      <c r="B923" s="203"/>
      <c r="C923" s="202" t="s">
        <v>383</v>
      </c>
      <c r="D923" s="200"/>
      <c r="E923" s="199"/>
      <c r="F923" s="199"/>
      <c r="G923" s="199"/>
      <c r="H923" s="199"/>
      <c r="I923" s="199"/>
      <c r="J923" s="198">
        <v>356.42</v>
      </c>
      <c r="K923" s="197"/>
      <c r="L923" s="196"/>
    </row>
    <row r="924" spans="1:12" s="195" customFormat="1" x14ac:dyDescent="0.25">
      <c r="A924" s="203"/>
      <c r="B924" s="203"/>
      <c r="C924" s="202" t="s">
        <v>382</v>
      </c>
      <c r="D924" s="200"/>
      <c r="E924" s="199"/>
      <c r="F924" s="199"/>
      <c r="G924" s="199"/>
      <c r="H924" s="199"/>
      <c r="I924" s="199"/>
      <c r="J924" s="198">
        <v>46795.55</v>
      </c>
      <c r="K924" s="197"/>
      <c r="L924" s="196"/>
    </row>
    <row r="925" spans="1:12" s="195" customFormat="1" x14ac:dyDescent="0.25">
      <c r="A925" s="203"/>
      <c r="B925" s="203"/>
      <c r="C925" s="202" t="s">
        <v>815</v>
      </c>
      <c r="D925" s="200"/>
      <c r="E925" s="199"/>
      <c r="F925" s="199"/>
      <c r="G925" s="199"/>
      <c r="H925" s="199"/>
      <c r="I925" s="199"/>
      <c r="J925" s="198">
        <v>1993.07</v>
      </c>
      <c r="K925" s="197"/>
      <c r="L925" s="196"/>
    </row>
    <row r="926" spans="1:12" s="195" customFormat="1" x14ac:dyDescent="0.25">
      <c r="A926" s="201"/>
      <c r="B926" s="201"/>
      <c r="C926" s="201" t="s">
        <v>388</v>
      </c>
      <c r="D926" s="200"/>
      <c r="E926" s="199"/>
      <c r="F926" s="199"/>
      <c r="G926" s="199"/>
      <c r="H926" s="199"/>
      <c r="I926" s="199"/>
      <c r="J926" s="198">
        <v>6606.25</v>
      </c>
      <c r="K926" s="197"/>
      <c r="L926" s="196"/>
    </row>
    <row r="927" spans="1:12" s="195" customFormat="1" x14ac:dyDescent="0.25">
      <c r="A927" s="201"/>
      <c r="B927" s="201"/>
      <c r="C927" s="201" t="s">
        <v>387</v>
      </c>
      <c r="D927" s="200"/>
      <c r="E927" s="199"/>
      <c r="F927" s="199"/>
      <c r="G927" s="199"/>
      <c r="H927" s="199"/>
      <c r="I927" s="199"/>
      <c r="J927" s="198">
        <v>3410.41</v>
      </c>
      <c r="K927" s="197"/>
      <c r="L927" s="196"/>
    </row>
    <row r="928" spans="1:12" s="195" customFormat="1" x14ac:dyDescent="0.25">
      <c r="A928" s="209"/>
      <c r="B928" s="209" t="s">
        <v>378</v>
      </c>
      <c r="C928" s="208" t="s">
        <v>377</v>
      </c>
      <c r="D928" s="207"/>
      <c r="E928" s="204"/>
      <c r="F928" s="204"/>
      <c r="G928" s="204"/>
      <c r="H928" s="204"/>
      <c r="I928" s="204"/>
      <c r="J928" s="206">
        <v>6880.16</v>
      </c>
      <c r="K928" s="205"/>
      <c r="L928" s="204"/>
    </row>
    <row r="929" spans="1:12" s="195" customFormat="1" x14ac:dyDescent="0.25">
      <c r="A929" s="201"/>
      <c r="B929" s="201"/>
      <c r="C929" s="201" t="s">
        <v>549</v>
      </c>
      <c r="D929" s="200"/>
      <c r="E929" s="199"/>
      <c r="F929" s="199"/>
      <c r="G929" s="199"/>
      <c r="H929" s="199"/>
      <c r="I929" s="199"/>
      <c r="J929" s="198">
        <v>65952.100000000006</v>
      </c>
      <c r="K929" s="197"/>
      <c r="L929" s="196"/>
    </row>
    <row r="930" spans="1:12" s="195" customFormat="1" x14ac:dyDescent="0.25">
      <c r="A930" s="212"/>
      <c r="B930" s="211"/>
      <c r="C930" s="211"/>
      <c r="D930" s="211"/>
      <c r="E930" s="211"/>
      <c r="F930" s="211"/>
      <c r="G930" s="211"/>
      <c r="H930" s="211"/>
      <c r="I930" s="211"/>
      <c r="J930" s="210"/>
      <c r="K930" s="211"/>
      <c r="L930" s="210"/>
    </row>
    <row r="931" spans="1:12" ht="15" customHeight="1" thickBot="1" x14ac:dyDescent="0.25">
      <c r="A931" s="444" t="s">
        <v>1239</v>
      </c>
      <c r="B931" s="445"/>
      <c r="C931" s="445"/>
      <c r="D931" s="445"/>
      <c r="E931" s="445"/>
      <c r="F931" s="445"/>
      <c r="G931" s="445"/>
      <c r="H931" s="445"/>
      <c r="I931" s="445"/>
      <c r="J931" s="445"/>
      <c r="K931" s="445"/>
      <c r="L931" s="446"/>
    </row>
    <row r="932" spans="1:12" s="217" customFormat="1" ht="91.9" customHeight="1" thickTop="1" x14ac:dyDescent="0.25">
      <c r="A932" s="223" t="s">
        <v>498</v>
      </c>
      <c r="B932" s="222" t="s">
        <v>1238</v>
      </c>
      <c r="C932" s="221" t="s">
        <v>1237</v>
      </c>
      <c r="D932" s="220" t="s">
        <v>21</v>
      </c>
      <c r="E932" s="219">
        <v>0.52</v>
      </c>
      <c r="F932" s="219">
        <v>1</v>
      </c>
      <c r="G932" s="219">
        <v>0.52</v>
      </c>
      <c r="H932" s="218"/>
      <c r="I932" s="218"/>
      <c r="J932" s="218"/>
      <c r="K932" s="218"/>
      <c r="L932" s="218"/>
    </row>
    <row r="933" spans="1:12" s="224" customFormat="1" x14ac:dyDescent="0.25">
      <c r="A933" s="229"/>
      <c r="B933" s="228" t="s">
        <v>0</v>
      </c>
      <c r="C933" s="227" t="s">
        <v>404</v>
      </c>
      <c r="D933" s="226"/>
      <c r="E933" s="225"/>
      <c r="F933" s="225"/>
      <c r="G933" s="225"/>
      <c r="H933" s="225">
        <v>29.41</v>
      </c>
      <c r="I933" s="225">
        <v>1</v>
      </c>
      <c r="J933" s="225">
        <v>15.29</v>
      </c>
      <c r="K933" s="225">
        <v>23.1</v>
      </c>
      <c r="L933" s="225">
        <v>353</v>
      </c>
    </row>
    <row r="934" spans="1:12" s="241" customFormat="1" hidden="1" outlineLevel="2" x14ac:dyDescent="0.25">
      <c r="A934" s="243"/>
      <c r="B934" s="228"/>
      <c r="C934" s="242" t="s">
        <v>460</v>
      </c>
      <c r="D934" s="226" t="s">
        <v>16</v>
      </c>
      <c r="E934" s="225">
        <v>3.77</v>
      </c>
      <c r="F934" s="225">
        <v>1</v>
      </c>
      <c r="G934" s="225">
        <v>1.9603999999999999</v>
      </c>
      <c r="H934" s="225"/>
      <c r="I934" s="225">
        <v>1</v>
      </c>
      <c r="J934" s="225">
        <v>15.29</v>
      </c>
      <c r="K934" s="225">
        <v>23.1</v>
      </c>
      <c r="L934" s="225">
        <v>353</v>
      </c>
    </row>
    <row r="935" spans="1:12" s="230" customFormat="1" outlineLevel="1" collapsed="1" x14ac:dyDescent="0.25">
      <c r="A935" s="234"/>
      <c r="B935" s="232"/>
      <c r="C935" s="233" t="s">
        <v>399</v>
      </c>
      <c r="D935" s="232" t="s">
        <v>16</v>
      </c>
      <c r="E935" s="231">
        <v>3.77</v>
      </c>
      <c r="F935" s="231">
        <v>1</v>
      </c>
      <c r="G935" s="231">
        <v>1.9603999999999999</v>
      </c>
      <c r="H935" s="231"/>
      <c r="I935" s="231"/>
      <c r="J935" s="231"/>
      <c r="K935" s="231"/>
      <c r="L935" s="231"/>
    </row>
    <row r="936" spans="1:12" s="235" customFormat="1" x14ac:dyDescent="0.25">
      <c r="A936" s="240"/>
      <c r="B936" s="239"/>
      <c r="C936" s="238" t="s">
        <v>398</v>
      </c>
      <c r="D936" s="237"/>
      <c r="E936" s="236"/>
      <c r="F936" s="236"/>
      <c r="G936" s="236"/>
      <c r="H936" s="236"/>
      <c r="I936" s="236"/>
      <c r="J936" s="236">
        <v>15.29</v>
      </c>
      <c r="K936" s="236"/>
      <c r="L936" s="236"/>
    </row>
    <row r="937" spans="1:12" s="230" customFormat="1" outlineLevel="1" x14ac:dyDescent="0.25">
      <c r="A937" s="234"/>
      <c r="B937" s="232"/>
      <c r="C937" s="233" t="s">
        <v>397</v>
      </c>
      <c r="D937" s="232"/>
      <c r="E937" s="231"/>
      <c r="F937" s="231"/>
      <c r="G937" s="231"/>
      <c r="H937" s="231"/>
      <c r="I937" s="231"/>
      <c r="J937" s="231">
        <v>15.29</v>
      </c>
      <c r="K937" s="231"/>
      <c r="L937" s="231">
        <v>353</v>
      </c>
    </row>
    <row r="938" spans="1:12" s="224" customFormat="1" x14ac:dyDescent="0.25">
      <c r="A938" s="229"/>
      <c r="B938" s="228" t="s">
        <v>594</v>
      </c>
      <c r="C938" s="227" t="s">
        <v>585</v>
      </c>
      <c r="D938" s="226" t="s">
        <v>20</v>
      </c>
      <c r="E938" s="225">
        <v>89</v>
      </c>
      <c r="F938" s="225">
        <v>1</v>
      </c>
      <c r="G938" s="225">
        <v>89</v>
      </c>
      <c r="H938" s="225"/>
      <c r="I938" s="225"/>
      <c r="J938" s="225">
        <v>13.61</v>
      </c>
      <c r="K938" s="225"/>
      <c r="L938" s="225">
        <v>314</v>
      </c>
    </row>
    <row r="939" spans="1:12" s="224" customFormat="1" x14ac:dyDescent="0.25">
      <c r="A939" s="229"/>
      <c r="B939" s="228" t="s">
        <v>594</v>
      </c>
      <c r="C939" s="227" t="s">
        <v>583</v>
      </c>
      <c r="D939" s="226" t="s">
        <v>20</v>
      </c>
      <c r="E939" s="225">
        <v>49</v>
      </c>
      <c r="F939" s="225">
        <v>1</v>
      </c>
      <c r="G939" s="225">
        <v>49</v>
      </c>
      <c r="H939" s="225"/>
      <c r="I939" s="225"/>
      <c r="J939" s="225">
        <v>7.49</v>
      </c>
      <c r="K939" s="225"/>
      <c r="L939" s="225">
        <v>173</v>
      </c>
    </row>
    <row r="940" spans="1:12" s="195" customFormat="1" x14ac:dyDescent="0.25">
      <c r="A940" s="215"/>
      <c r="B940" s="215"/>
      <c r="C940" s="216" t="s">
        <v>390</v>
      </c>
      <c r="D940" s="215"/>
      <c r="E940" s="214"/>
      <c r="F940" s="214"/>
      <c r="G940" s="214"/>
      <c r="H940" s="214"/>
      <c r="I940" s="214"/>
      <c r="J940" s="213">
        <v>36.39</v>
      </c>
      <c r="K940" s="213"/>
      <c r="L940" s="213"/>
    </row>
    <row r="941" spans="1:12" s="217" customFormat="1" ht="91.9" customHeight="1" x14ac:dyDescent="0.25">
      <c r="A941" s="223" t="s">
        <v>497</v>
      </c>
      <c r="B941" s="222" t="s">
        <v>1236</v>
      </c>
      <c r="C941" s="221" t="s">
        <v>1235</v>
      </c>
      <c r="D941" s="220" t="s">
        <v>15</v>
      </c>
      <c r="E941" s="219">
        <v>1.18</v>
      </c>
      <c r="F941" s="219">
        <v>1</v>
      </c>
      <c r="G941" s="219">
        <v>1.18</v>
      </c>
      <c r="H941" s="218"/>
      <c r="I941" s="218"/>
      <c r="J941" s="218"/>
      <c r="K941" s="218"/>
      <c r="L941" s="218"/>
    </row>
    <row r="942" spans="1:12" s="224" customFormat="1" x14ac:dyDescent="0.25">
      <c r="A942" s="229"/>
      <c r="B942" s="228" t="s">
        <v>0</v>
      </c>
      <c r="C942" s="227" t="s">
        <v>404</v>
      </c>
      <c r="D942" s="226"/>
      <c r="E942" s="225"/>
      <c r="F942" s="225"/>
      <c r="G942" s="225"/>
      <c r="H942" s="225">
        <v>88.84</v>
      </c>
      <c r="I942" s="225">
        <v>1</v>
      </c>
      <c r="J942" s="225">
        <v>104.83</v>
      </c>
      <c r="K942" s="225">
        <v>23.1</v>
      </c>
      <c r="L942" s="225">
        <v>2422</v>
      </c>
    </row>
    <row r="943" spans="1:12" s="241" customFormat="1" hidden="1" outlineLevel="2" x14ac:dyDescent="0.25">
      <c r="A943" s="243"/>
      <c r="B943" s="228"/>
      <c r="C943" s="242" t="s">
        <v>460</v>
      </c>
      <c r="D943" s="226" t="s">
        <v>16</v>
      </c>
      <c r="E943" s="225">
        <v>11.39</v>
      </c>
      <c r="F943" s="225">
        <v>1</v>
      </c>
      <c r="G943" s="225">
        <v>13.440200000000001</v>
      </c>
      <c r="H943" s="225"/>
      <c r="I943" s="225">
        <v>1</v>
      </c>
      <c r="J943" s="225">
        <v>104.83</v>
      </c>
      <c r="K943" s="225">
        <v>23.1</v>
      </c>
      <c r="L943" s="225">
        <v>2422</v>
      </c>
    </row>
    <row r="944" spans="1:12" s="224" customFormat="1" collapsed="1" x14ac:dyDescent="0.25">
      <c r="A944" s="229"/>
      <c r="B944" s="228" t="s">
        <v>1</v>
      </c>
      <c r="C944" s="227" t="s">
        <v>415</v>
      </c>
      <c r="D944" s="226"/>
      <c r="E944" s="225"/>
      <c r="F944" s="225"/>
      <c r="G944" s="225"/>
      <c r="H944" s="225">
        <v>4.0599999999999996</v>
      </c>
      <c r="I944" s="225">
        <v>1</v>
      </c>
      <c r="J944" s="225">
        <v>4.79</v>
      </c>
      <c r="K944" s="225"/>
      <c r="L944" s="225"/>
    </row>
    <row r="945" spans="1:12" s="241" customFormat="1" ht="25.5" hidden="1" outlineLevel="2" x14ac:dyDescent="0.25">
      <c r="A945" s="243" t="s">
        <v>0</v>
      </c>
      <c r="B945" s="228" t="s">
        <v>414</v>
      </c>
      <c r="C945" s="242" t="s">
        <v>17</v>
      </c>
      <c r="D945" s="226" t="s">
        <v>18</v>
      </c>
      <c r="E945" s="225">
        <v>0.13</v>
      </c>
      <c r="F945" s="225">
        <v>1</v>
      </c>
      <c r="G945" s="225">
        <v>0.15340000000000001</v>
      </c>
      <c r="H945" s="225">
        <v>31.26</v>
      </c>
      <c r="I945" s="225">
        <v>1</v>
      </c>
      <c r="J945" s="225">
        <v>4.8</v>
      </c>
      <c r="K945" s="225">
        <v>9.1300000000000008</v>
      </c>
      <c r="L945" s="225">
        <v>44</v>
      </c>
    </row>
    <row r="946" spans="1:12" s="235" customFormat="1" hidden="1" outlineLevel="2" x14ac:dyDescent="0.25">
      <c r="A946" s="247"/>
      <c r="B946" s="245"/>
      <c r="C946" s="246" t="s">
        <v>19</v>
      </c>
      <c r="D946" s="245" t="s">
        <v>16</v>
      </c>
      <c r="E946" s="244">
        <v>0.13</v>
      </c>
      <c r="F946" s="244">
        <v>1</v>
      </c>
      <c r="G946" s="244">
        <v>0.15340000000000001</v>
      </c>
      <c r="H946" s="244">
        <v>13.5</v>
      </c>
      <c r="I946" s="244">
        <v>1</v>
      </c>
      <c r="J946" s="244">
        <v>2.0699999999999998</v>
      </c>
      <c r="K946" s="244"/>
      <c r="L946" s="244">
        <v>19</v>
      </c>
    </row>
    <row r="947" spans="1:12" s="224" customFormat="1" collapsed="1" x14ac:dyDescent="0.25">
      <c r="A947" s="229"/>
      <c r="B947" s="228" t="s">
        <v>2</v>
      </c>
      <c r="C947" s="227" t="s">
        <v>413</v>
      </c>
      <c r="D947" s="226"/>
      <c r="E947" s="225"/>
      <c r="F947" s="225"/>
      <c r="G947" s="225"/>
      <c r="H947" s="225">
        <v>1.76</v>
      </c>
      <c r="I947" s="225">
        <v>1</v>
      </c>
      <c r="J947" s="225">
        <v>2.08</v>
      </c>
      <c r="K947" s="225">
        <v>23.1</v>
      </c>
      <c r="L947" s="225">
        <v>48</v>
      </c>
    </row>
    <row r="948" spans="1:12" s="241" customFormat="1" hidden="1" outlineLevel="2" x14ac:dyDescent="0.25">
      <c r="A948" s="243"/>
      <c r="B948" s="228"/>
      <c r="C948" s="242" t="s">
        <v>19</v>
      </c>
      <c r="D948" s="226" t="s">
        <v>16</v>
      </c>
      <c r="E948" s="225">
        <v>0.13</v>
      </c>
      <c r="F948" s="225">
        <v>1</v>
      </c>
      <c r="G948" s="225">
        <v>0.15340000000000001</v>
      </c>
      <c r="H948" s="225"/>
      <c r="I948" s="225">
        <v>1</v>
      </c>
      <c r="J948" s="225">
        <v>2.08</v>
      </c>
      <c r="K948" s="225">
        <v>9.1300000000000008</v>
      </c>
      <c r="L948" s="225">
        <v>19</v>
      </c>
    </row>
    <row r="949" spans="1:12" s="230" customFormat="1" outlineLevel="1" collapsed="1" x14ac:dyDescent="0.25">
      <c r="A949" s="234"/>
      <c r="B949" s="232"/>
      <c r="C949" s="233" t="s">
        <v>399</v>
      </c>
      <c r="D949" s="232" t="s">
        <v>16</v>
      </c>
      <c r="E949" s="231">
        <v>11.39</v>
      </c>
      <c r="F949" s="231">
        <v>1</v>
      </c>
      <c r="G949" s="231">
        <v>13.440200000000001</v>
      </c>
      <c r="H949" s="231"/>
      <c r="I949" s="231"/>
      <c r="J949" s="231"/>
      <c r="K949" s="231"/>
      <c r="L949" s="231"/>
    </row>
    <row r="950" spans="1:12" s="230" customFormat="1" outlineLevel="1" x14ac:dyDescent="0.25">
      <c r="A950" s="234"/>
      <c r="B950" s="232"/>
      <c r="C950" s="233" t="s">
        <v>412</v>
      </c>
      <c r="D950" s="232" t="s">
        <v>16</v>
      </c>
      <c r="E950" s="231">
        <v>0.13</v>
      </c>
      <c r="F950" s="231">
        <v>1</v>
      </c>
      <c r="G950" s="231">
        <v>0.15340000000000001</v>
      </c>
      <c r="H950" s="231"/>
      <c r="I950" s="231"/>
      <c r="J950" s="231"/>
      <c r="K950" s="231"/>
      <c r="L950" s="231"/>
    </row>
    <row r="951" spans="1:12" s="235" customFormat="1" x14ac:dyDescent="0.25">
      <c r="A951" s="240"/>
      <c r="B951" s="239"/>
      <c r="C951" s="238" t="s">
        <v>398</v>
      </c>
      <c r="D951" s="237"/>
      <c r="E951" s="236"/>
      <c r="F951" s="236"/>
      <c r="G951" s="236"/>
      <c r="H951" s="236"/>
      <c r="I951" s="236"/>
      <c r="J951" s="236">
        <v>109.62</v>
      </c>
      <c r="K951" s="236"/>
      <c r="L951" s="236"/>
    </row>
    <row r="952" spans="1:12" s="230" customFormat="1" outlineLevel="1" x14ac:dyDescent="0.25">
      <c r="A952" s="234"/>
      <c r="B952" s="232"/>
      <c r="C952" s="233" t="s">
        <v>397</v>
      </c>
      <c r="D952" s="232"/>
      <c r="E952" s="231"/>
      <c r="F952" s="231"/>
      <c r="G952" s="231"/>
      <c r="H952" s="231"/>
      <c r="I952" s="231"/>
      <c r="J952" s="231">
        <v>106.91</v>
      </c>
      <c r="K952" s="231"/>
      <c r="L952" s="231">
        <v>2470</v>
      </c>
    </row>
    <row r="953" spans="1:12" s="224" customFormat="1" x14ac:dyDescent="0.25">
      <c r="A953" s="229"/>
      <c r="B953" s="228" t="s">
        <v>594</v>
      </c>
      <c r="C953" s="227" t="s">
        <v>585</v>
      </c>
      <c r="D953" s="226" t="s">
        <v>20</v>
      </c>
      <c r="E953" s="225">
        <v>89</v>
      </c>
      <c r="F953" s="225">
        <v>1</v>
      </c>
      <c r="G953" s="225">
        <v>89</v>
      </c>
      <c r="H953" s="225"/>
      <c r="I953" s="225"/>
      <c r="J953" s="225">
        <v>95.14</v>
      </c>
      <c r="K953" s="225"/>
      <c r="L953" s="225">
        <v>2198</v>
      </c>
    </row>
    <row r="954" spans="1:12" s="224" customFormat="1" x14ac:dyDescent="0.25">
      <c r="A954" s="229"/>
      <c r="B954" s="228" t="s">
        <v>594</v>
      </c>
      <c r="C954" s="227" t="s">
        <v>583</v>
      </c>
      <c r="D954" s="226" t="s">
        <v>20</v>
      </c>
      <c r="E954" s="225">
        <v>49</v>
      </c>
      <c r="F954" s="225">
        <v>1</v>
      </c>
      <c r="G954" s="225">
        <v>49</v>
      </c>
      <c r="H954" s="225"/>
      <c r="I954" s="225"/>
      <c r="J954" s="225">
        <v>52.38</v>
      </c>
      <c r="K954" s="225"/>
      <c r="L954" s="225">
        <v>1210</v>
      </c>
    </row>
    <row r="955" spans="1:12" s="195" customFormat="1" x14ac:dyDescent="0.25">
      <c r="A955" s="215"/>
      <c r="B955" s="215"/>
      <c r="C955" s="216" t="s">
        <v>390</v>
      </c>
      <c r="D955" s="215"/>
      <c r="E955" s="214"/>
      <c r="F955" s="214"/>
      <c r="G955" s="214"/>
      <c r="H955" s="214"/>
      <c r="I955" s="214"/>
      <c r="J955" s="213">
        <v>257.14</v>
      </c>
      <c r="K955" s="213"/>
      <c r="L955" s="213"/>
    </row>
    <row r="956" spans="1:12" s="217" customFormat="1" ht="91.9" customHeight="1" x14ac:dyDescent="0.25">
      <c r="A956" s="223" t="s">
        <v>496</v>
      </c>
      <c r="B956" s="222" t="s">
        <v>941</v>
      </c>
      <c r="C956" s="221" t="s">
        <v>940</v>
      </c>
      <c r="D956" s="220" t="s">
        <v>15</v>
      </c>
      <c r="E956" s="219">
        <v>1.18</v>
      </c>
      <c r="F956" s="219">
        <v>1</v>
      </c>
      <c r="G956" s="219">
        <v>1.18</v>
      </c>
      <c r="H956" s="218"/>
      <c r="I956" s="218"/>
      <c r="J956" s="218"/>
      <c r="K956" s="218"/>
      <c r="L956" s="218"/>
    </row>
    <row r="957" spans="1:12" s="224" customFormat="1" x14ac:dyDescent="0.25">
      <c r="A957" s="229"/>
      <c r="B957" s="228" t="s">
        <v>0</v>
      </c>
      <c r="C957" s="227" t="s">
        <v>404</v>
      </c>
      <c r="D957" s="226"/>
      <c r="E957" s="225"/>
      <c r="F957" s="225"/>
      <c r="G957" s="225"/>
      <c r="H957" s="225">
        <v>274.67</v>
      </c>
      <c r="I957" s="225">
        <v>1.1499999999999999</v>
      </c>
      <c r="J957" s="225">
        <v>372.73</v>
      </c>
      <c r="K957" s="225">
        <v>23.1</v>
      </c>
      <c r="L957" s="225">
        <v>8610</v>
      </c>
    </row>
    <row r="958" spans="1:12" s="241" customFormat="1" hidden="1" outlineLevel="2" x14ac:dyDescent="0.25">
      <c r="A958" s="243"/>
      <c r="B958" s="228"/>
      <c r="C958" s="242" t="s">
        <v>416</v>
      </c>
      <c r="D958" s="226" t="s">
        <v>16</v>
      </c>
      <c r="E958" s="225">
        <v>32.200000000000003</v>
      </c>
      <c r="F958" s="225">
        <v>1.1499999999999999</v>
      </c>
      <c r="G958" s="225">
        <v>43.695399999999999</v>
      </c>
      <c r="H958" s="225"/>
      <c r="I958" s="225">
        <v>1</v>
      </c>
      <c r="J958" s="225">
        <v>372.73</v>
      </c>
      <c r="K958" s="225">
        <v>23.1</v>
      </c>
      <c r="L958" s="225">
        <v>8610</v>
      </c>
    </row>
    <row r="959" spans="1:12" s="224" customFormat="1" collapsed="1" x14ac:dyDescent="0.25">
      <c r="A959" s="229"/>
      <c r="B959" s="228" t="s">
        <v>1</v>
      </c>
      <c r="C959" s="227" t="s">
        <v>415</v>
      </c>
      <c r="D959" s="226"/>
      <c r="E959" s="225"/>
      <c r="F959" s="225"/>
      <c r="G959" s="225"/>
      <c r="H959" s="225">
        <v>22.71</v>
      </c>
      <c r="I959" s="225">
        <v>1.25</v>
      </c>
      <c r="J959" s="225">
        <v>33.5</v>
      </c>
      <c r="K959" s="225"/>
      <c r="L959" s="225"/>
    </row>
    <row r="960" spans="1:12" s="241" customFormat="1" hidden="1" outlineLevel="2" x14ac:dyDescent="0.25">
      <c r="A960" s="243" t="s">
        <v>0</v>
      </c>
      <c r="B960" s="228" t="s">
        <v>428</v>
      </c>
      <c r="C960" s="242" t="s">
        <v>24</v>
      </c>
      <c r="D960" s="226" t="s">
        <v>18</v>
      </c>
      <c r="E960" s="225">
        <v>0.26</v>
      </c>
      <c r="F960" s="225">
        <v>1</v>
      </c>
      <c r="G960" s="225">
        <v>0.30680000000000002</v>
      </c>
      <c r="H960" s="225">
        <v>65.709999999999994</v>
      </c>
      <c r="I960" s="225">
        <v>1</v>
      </c>
      <c r="J960" s="225">
        <v>20.16</v>
      </c>
      <c r="K960" s="225">
        <v>9.1300000000000008</v>
      </c>
      <c r="L960" s="225">
        <v>184</v>
      </c>
    </row>
    <row r="961" spans="1:12" s="235" customFormat="1" hidden="1" outlineLevel="2" x14ac:dyDescent="0.25">
      <c r="A961" s="247"/>
      <c r="B961" s="245"/>
      <c r="C961" s="246" t="s">
        <v>19</v>
      </c>
      <c r="D961" s="245" t="s">
        <v>16</v>
      </c>
      <c r="E961" s="244">
        <v>0.26</v>
      </c>
      <c r="F961" s="244">
        <v>1</v>
      </c>
      <c r="G961" s="244">
        <v>0.30680000000000002</v>
      </c>
      <c r="H961" s="244">
        <v>11.6</v>
      </c>
      <c r="I961" s="244">
        <v>1</v>
      </c>
      <c r="J961" s="244">
        <v>3.56</v>
      </c>
      <c r="K961" s="244"/>
      <c r="L961" s="244">
        <v>32</v>
      </c>
    </row>
    <row r="962" spans="1:12" s="241" customFormat="1" ht="25.5" hidden="1" outlineLevel="2" x14ac:dyDescent="0.25">
      <c r="A962" s="243" t="s">
        <v>1</v>
      </c>
      <c r="B962" s="228" t="s">
        <v>414</v>
      </c>
      <c r="C962" s="242" t="s">
        <v>17</v>
      </c>
      <c r="D962" s="226" t="s">
        <v>18</v>
      </c>
      <c r="E962" s="225">
        <v>0.18</v>
      </c>
      <c r="F962" s="225">
        <v>1</v>
      </c>
      <c r="G962" s="225">
        <v>0.21240000000000001</v>
      </c>
      <c r="H962" s="225">
        <v>31.26</v>
      </c>
      <c r="I962" s="225">
        <v>1</v>
      </c>
      <c r="J962" s="225">
        <v>6.64</v>
      </c>
      <c r="K962" s="225">
        <v>9.1300000000000008</v>
      </c>
      <c r="L962" s="225">
        <v>61</v>
      </c>
    </row>
    <row r="963" spans="1:12" s="235" customFormat="1" hidden="1" outlineLevel="2" x14ac:dyDescent="0.25">
      <c r="A963" s="247"/>
      <c r="B963" s="245"/>
      <c r="C963" s="246" t="s">
        <v>19</v>
      </c>
      <c r="D963" s="245" t="s">
        <v>16</v>
      </c>
      <c r="E963" s="244">
        <v>0.18</v>
      </c>
      <c r="F963" s="244">
        <v>1</v>
      </c>
      <c r="G963" s="244">
        <v>0.21240000000000001</v>
      </c>
      <c r="H963" s="244">
        <v>13.5</v>
      </c>
      <c r="I963" s="244">
        <v>1</v>
      </c>
      <c r="J963" s="244">
        <v>2.87</v>
      </c>
      <c r="K963" s="244"/>
      <c r="L963" s="244">
        <v>26</v>
      </c>
    </row>
    <row r="964" spans="1:12" s="224" customFormat="1" collapsed="1" x14ac:dyDescent="0.25">
      <c r="A964" s="229"/>
      <c r="B964" s="228" t="s">
        <v>2</v>
      </c>
      <c r="C964" s="227" t="s">
        <v>413</v>
      </c>
      <c r="D964" s="226"/>
      <c r="E964" s="225"/>
      <c r="F964" s="225"/>
      <c r="G964" s="225"/>
      <c r="H964" s="225">
        <v>5.45</v>
      </c>
      <c r="I964" s="225">
        <v>1.25</v>
      </c>
      <c r="J964" s="225">
        <v>8.0399999999999991</v>
      </c>
      <c r="K964" s="225">
        <v>23.1</v>
      </c>
      <c r="L964" s="225">
        <v>186</v>
      </c>
    </row>
    <row r="965" spans="1:12" s="241" customFormat="1" hidden="1" outlineLevel="2" x14ac:dyDescent="0.25">
      <c r="A965" s="243"/>
      <c r="B965" s="228"/>
      <c r="C965" s="242" t="s">
        <v>19</v>
      </c>
      <c r="D965" s="226" t="s">
        <v>16</v>
      </c>
      <c r="E965" s="225">
        <v>0.55000000000000004</v>
      </c>
      <c r="F965" s="225">
        <v>1</v>
      </c>
      <c r="G965" s="225">
        <v>0.64900000000000002</v>
      </c>
      <c r="H965" s="225"/>
      <c r="I965" s="225">
        <v>1</v>
      </c>
      <c r="J965" s="225">
        <v>8.0399999999999991</v>
      </c>
      <c r="K965" s="225">
        <v>23.1</v>
      </c>
      <c r="L965" s="225">
        <v>186</v>
      </c>
    </row>
    <row r="966" spans="1:12" s="224" customFormat="1" collapsed="1" x14ac:dyDescent="0.25">
      <c r="A966" s="229"/>
      <c r="B966" s="228" t="s">
        <v>3</v>
      </c>
      <c r="C966" s="227" t="s">
        <v>402</v>
      </c>
      <c r="D966" s="226"/>
      <c r="E966" s="225"/>
      <c r="F966" s="225"/>
      <c r="G966" s="225"/>
      <c r="H966" s="225">
        <v>1772.06</v>
      </c>
      <c r="I966" s="225">
        <v>1</v>
      </c>
      <c r="J966" s="225">
        <v>2091.0300000000002</v>
      </c>
      <c r="K966" s="225"/>
      <c r="L966" s="225"/>
    </row>
    <row r="967" spans="1:12" s="241" customFormat="1" hidden="1" outlineLevel="2" x14ac:dyDescent="0.25">
      <c r="A967" s="243" t="s">
        <v>2</v>
      </c>
      <c r="B967" s="228" t="s">
        <v>506</v>
      </c>
      <c r="C967" s="242" t="s">
        <v>505</v>
      </c>
      <c r="D967" s="226" t="s">
        <v>25</v>
      </c>
      <c r="E967" s="225">
        <v>21</v>
      </c>
      <c r="F967" s="225">
        <v>1</v>
      </c>
      <c r="G967" s="225">
        <v>24.78</v>
      </c>
      <c r="H967" s="225">
        <v>7.46</v>
      </c>
      <c r="I967" s="225">
        <v>1</v>
      </c>
      <c r="J967" s="225">
        <v>184.86</v>
      </c>
      <c r="K967" s="225">
        <v>5.34</v>
      </c>
      <c r="L967" s="225">
        <v>987</v>
      </c>
    </row>
    <row r="968" spans="1:12" s="241" customFormat="1" ht="25.5" hidden="1" outlineLevel="2" x14ac:dyDescent="0.25">
      <c r="A968" s="243" t="s">
        <v>3</v>
      </c>
      <c r="B968" s="228" t="s">
        <v>939</v>
      </c>
      <c r="C968" s="242" t="s">
        <v>938</v>
      </c>
      <c r="D968" s="226" t="s">
        <v>23</v>
      </c>
      <c r="E968" s="225">
        <v>0.82</v>
      </c>
      <c r="F968" s="225">
        <v>1</v>
      </c>
      <c r="G968" s="225">
        <v>0.96760000000000002</v>
      </c>
      <c r="H968" s="225">
        <v>1970</v>
      </c>
      <c r="I968" s="225">
        <v>1</v>
      </c>
      <c r="J968" s="225">
        <v>1906.17</v>
      </c>
      <c r="K968" s="225">
        <v>5.34</v>
      </c>
      <c r="L968" s="225">
        <v>10179</v>
      </c>
    </row>
    <row r="969" spans="1:12" s="230" customFormat="1" outlineLevel="1" collapsed="1" x14ac:dyDescent="0.25">
      <c r="A969" s="234"/>
      <c r="B969" s="232"/>
      <c r="C969" s="233" t="s">
        <v>399</v>
      </c>
      <c r="D969" s="232" t="s">
        <v>16</v>
      </c>
      <c r="E969" s="231">
        <v>37.03</v>
      </c>
      <c r="F969" s="231">
        <v>1.1499999999999999</v>
      </c>
      <c r="G969" s="231">
        <v>43.695399999999999</v>
      </c>
      <c r="H969" s="231"/>
      <c r="I969" s="231"/>
      <c r="J969" s="231"/>
      <c r="K969" s="231"/>
      <c r="L969" s="231"/>
    </row>
    <row r="970" spans="1:12" s="230" customFormat="1" outlineLevel="1" x14ac:dyDescent="0.25">
      <c r="A970" s="234"/>
      <c r="B970" s="232"/>
      <c r="C970" s="233" t="s">
        <v>412</v>
      </c>
      <c r="D970" s="232" t="s">
        <v>16</v>
      </c>
      <c r="E970" s="231">
        <v>0.44</v>
      </c>
      <c r="F970" s="231">
        <v>1.25</v>
      </c>
      <c r="G970" s="231">
        <v>0.64900000000000002</v>
      </c>
      <c r="H970" s="231"/>
      <c r="I970" s="231"/>
      <c r="J970" s="231"/>
      <c r="K970" s="231"/>
      <c r="L970" s="231"/>
    </row>
    <row r="971" spans="1:12" s="235" customFormat="1" x14ac:dyDescent="0.25">
      <c r="A971" s="240"/>
      <c r="B971" s="239"/>
      <c r="C971" s="238" t="s">
        <v>398</v>
      </c>
      <c r="D971" s="237"/>
      <c r="E971" s="236"/>
      <c r="F971" s="236"/>
      <c r="G971" s="236"/>
      <c r="H971" s="236"/>
      <c r="I971" s="236"/>
      <c r="J971" s="236">
        <v>2497.2600000000002</v>
      </c>
      <c r="K971" s="236"/>
      <c r="L971" s="236"/>
    </row>
    <row r="972" spans="1:12" s="230" customFormat="1" outlineLevel="1" x14ac:dyDescent="0.25">
      <c r="A972" s="234"/>
      <c r="B972" s="232"/>
      <c r="C972" s="233" t="s">
        <v>397</v>
      </c>
      <c r="D972" s="232"/>
      <c r="E972" s="231"/>
      <c r="F972" s="231"/>
      <c r="G972" s="231"/>
      <c r="H972" s="231"/>
      <c r="I972" s="231"/>
      <c r="J972" s="231">
        <v>380.77</v>
      </c>
      <c r="K972" s="231"/>
      <c r="L972" s="231">
        <v>8796</v>
      </c>
    </row>
    <row r="973" spans="1:12" s="224" customFormat="1" x14ac:dyDescent="0.25">
      <c r="A973" s="229"/>
      <c r="B973" s="228" t="s">
        <v>584</v>
      </c>
      <c r="C973" s="227" t="s">
        <v>585</v>
      </c>
      <c r="D973" s="226" t="s">
        <v>20</v>
      </c>
      <c r="E973" s="225">
        <v>112</v>
      </c>
      <c r="F973" s="225">
        <v>0.9</v>
      </c>
      <c r="G973" s="225">
        <v>100.8</v>
      </c>
      <c r="H973" s="225"/>
      <c r="I973" s="225"/>
      <c r="J973" s="225">
        <v>383.81</v>
      </c>
      <c r="K973" s="225"/>
      <c r="L973" s="225">
        <v>8866</v>
      </c>
    </row>
    <row r="974" spans="1:12" s="224" customFormat="1" x14ac:dyDescent="0.25">
      <c r="A974" s="229"/>
      <c r="B974" s="228" t="s">
        <v>584</v>
      </c>
      <c r="C974" s="227" t="s">
        <v>583</v>
      </c>
      <c r="D974" s="226" t="s">
        <v>20</v>
      </c>
      <c r="E974" s="225">
        <v>65</v>
      </c>
      <c r="F974" s="225">
        <v>0.85</v>
      </c>
      <c r="G974" s="225">
        <v>55.25</v>
      </c>
      <c r="H974" s="225"/>
      <c r="I974" s="225"/>
      <c r="J974" s="225">
        <v>210.37</v>
      </c>
      <c r="K974" s="225"/>
      <c r="L974" s="225">
        <v>4860</v>
      </c>
    </row>
    <row r="975" spans="1:12" s="195" customFormat="1" x14ac:dyDescent="0.25">
      <c r="A975" s="215"/>
      <c r="B975" s="215"/>
      <c r="C975" s="216" t="s">
        <v>390</v>
      </c>
      <c r="D975" s="215"/>
      <c r="E975" s="214"/>
      <c r="F975" s="214"/>
      <c r="G975" s="214"/>
      <c r="H975" s="214"/>
      <c r="I975" s="214"/>
      <c r="J975" s="213">
        <v>3091.44</v>
      </c>
      <c r="K975" s="213"/>
      <c r="L975" s="213"/>
    </row>
    <row r="976" spans="1:12" s="217" customFormat="1" ht="91.9" customHeight="1" x14ac:dyDescent="0.25">
      <c r="A976" s="223" t="s">
        <v>495</v>
      </c>
      <c r="B976" s="222" t="s">
        <v>1234</v>
      </c>
      <c r="C976" s="221" t="s">
        <v>1233</v>
      </c>
      <c r="D976" s="220" t="s">
        <v>15</v>
      </c>
      <c r="E976" s="219">
        <v>1.18</v>
      </c>
      <c r="F976" s="219">
        <v>1</v>
      </c>
      <c r="G976" s="219">
        <v>1.18</v>
      </c>
      <c r="H976" s="218"/>
      <c r="I976" s="218"/>
      <c r="J976" s="218"/>
      <c r="K976" s="218"/>
      <c r="L976" s="218"/>
    </row>
    <row r="977" spans="1:12" s="224" customFormat="1" x14ac:dyDescent="0.25">
      <c r="A977" s="229"/>
      <c r="B977" s="228" t="s">
        <v>0</v>
      </c>
      <c r="C977" s="227" t="s">
        <v>404</v>
      </c>
      <c r="D977" s="226"/>
      <c r="E977" s="225"/>
      <c r="F977" s="225"/>
      <c r="G977" s="225"/>
      <c r="H977" s="225">
        <v>588.91</v>
      </c>
      <c r="I977" s="225">
        <v>1.1499999999999999</v>
      </c>
      <c r="J977" s="225">
        <v>799.15</v>
      </c>
      <c r="K977" s="225">
        <v>23.1</v>
      </c>
      <c r="L977" s="225">
        <v>18460</v>
      </c>
    </row>
    <row r="978" spans="1:12" s="241" customFormat="1" hidden="1" outlineLevel="2" x14ac:dyDescent="0.25">
      <c r="A978" s="243"/>
      <c r="B978" s="228"/>
      <c r="C978" s="242" t="s">
        <v>416</v>
      </c>
      <c r="D978" s="226" t="s">
        <v>16</v>
      </c>
      <c r="E978" s="225">
        <v>69.040000000000006</v>
      </c>
      <c r="F978" s="225">
        <v>1.1499999999999999</v>
      </c>
      <c r="G978" s="225">
        <v>93.687280000000001</v>
      </c>
      <c r="H978" s="225"/>
      <c r="I978" s="225">
        <v>1</v>
      </c>
      <c r="J978" s="225">
        <v>799.15</v>
      </c>
      <c r="K978" s="225">
        <v>23.1</v>
      </c>
      <c r="L978" s="225">
        <v>18460</v>
      </c>
    </row>
    <row r="979" spans="1:12" s="224" customFormat="1" collapsed="1" x14ac:dyDescent="0.25">
      <c r="A979" s="229"/>
      <c r="B979" s="228" t="s">
        <v>1</v>
      </c>
      <c r="C979" s="227" t="s">
        <v>415</v>
      </c>
      <c r="D979" s="226"/>
      <c r="E979" s="225"/>
      <c r="F979" s="225"/>
      <c r="G979" s="225"/>
      <c r="H979" s="225">
        <v>132.18</v>
      </c>
      <c r="I979" s="225">
        <v>1.25</v>
      </c>
      <c r="J979" s="225">
        <v>194.97</v>
      </c>
      <c r="K979" s="225"/>
      <c r="L979" s="225"/>
    </row>
    <row r="980" spans="1:12" s="241" customFormat="1" hidden="1" outlineLevel="2" x14ac:dyDescent="0.25">
      <c r="A980" s="243" t="s">
        <v>0</v>
      </c>
      <c r="B980" s="228" t="s">
        <v>934</v>
      </c>
      <c r="C980" s="242" t="s">
        <v>933</v>
      </c>
      <c r="D980" s="226" t="s">
        <v>18</v>
      </c>
      <c r="E980" s="225">
        <v>2.7</v>
      </c>
      <c r="F980" s="225">
        <v>1</v>
      </c>
      <c r="G980" s="225">
        <v>3.1859999999999999</v>
      </c>
      <c r="H980" s="225">
        <v>2.09</v>
      </c>
      <c r="I980" s="225">
        <v>1</v>
      </c>
      <c r="J980" s="225">
        <v>6.66</v>
      </c>
      <c r="K980" s="225">
        <v>9.1300000000000008</v>
      </c>
      <c r="L980" s="225">
        <v>61</v>
      </c>
    </row>
    <row r="981" spans="1:12" s="241" customFormat="1" hidden="1" outlineLevel="2" x14ac:dyDescent="0.25">
      <c r="A981" s="243" t="s">
        <v>1</v>
      </c>
      <c r="B981" s="228" t="s">
        <v>428</v>
      </c>
      <c r="C981" s="242" t="s">
        <v>24</v>
      </c>
      <c r="D981" s="226" t="s">
        <v>18</v>
      </c>
      <c r="E981" s="225">
        <v>1.45</v>
      </c>
      <c r="F981" s="225">
        <v>1</v>
      </c>
      <c r="G981" s="225">
        <v>1.7110000000000001</v>
      </c>
      <c r="H981" s="225">
        <v>65.709999999999994</v>
      </c>
      <c r="I981" s="225">
        <v>1</v>
      </c>
      <c r="J981" s="225">
        <v>112.43</v>
      </c>
      <c r="K981" s="225">
        <v>9.1300000000000008</v>
      </c>
      <c r="L981" s="225">
        <v>1026</v>
      </c>
    </row>
    <row r="982" spans="1:12" s="235" customFormat="1" hidden="1" outlineLevel="2" x14ac:dyDescent="0.25">
      <c r="A982" s="247"/>
      <c r="B982" s="245"/>
      <c r="C982" s="246" t="s">
        <v>19</v>
      </c>
      <c r="D982" s="245" t="s">
        <v>16</v>
      </c>
      <c r="E982" s="244">
        <v>1.45</v>
      </c>
      <c r="F982" s="244">
        <v>1</v>
      </c>
      <c r="G982" s="244">
        <v>1.7110000000000001</v>
      </c>
      <c r="H982" s="244">
        <v>11.6</v>
      </c>
      <c r="I982" s="244">
        <v>1</v>
      </c>
      <c r="J982" s="244">
        <v>19.850000000000001</v>
      </c>
      <c r="K982" s="244"/>
      <c r="L982" s="244">
        <v>181</v>
      </c>
    </row>
    <row r="983" spans="1:12" s="241" customFormat="1" ht="25.5" hidden="1" outlineLevel="2" x14ac:dyDescent="0.25">
      <c r="A983" s="243" t="s">
        <v>2</v>
      </c>
      <c r="B983" s="228" t="s">
        <v>414</v>
      </c>
      <c r="C983" s="242" t="s">
        <v>17</v>
      </c>
      <c r="D983" s="226" t="s">
        <v>18</v>
      </c>
      <c r="E983" s="225">
        <v>1</v>
      </c>
      <c r="F983" s="225">
        <v>1</v>
      </c>
      <c r="G983" s="225">
        <v>1.18</v>
      </c>
      <c r="H983" s="225">
        <v>31.26</v>
      </c>
      <c r="I983" s="225">
        <v>1</v>
      </c>
      <c r="J983" s="225">
        <v>36.89</v>
      </c>
      <c r="K983" s="225">
        <v>9.1300000000000008</v>
      </c>
      <c r="L983" s="225">
        <v>337</v>
      </c>
    </row>
    <row r="984" spans="1:12" s="235" customFormat="1" hidden="1" outlineLevel="2" x14ac:dyDescent="0.25">
      <c r="A984" s="247"/>
      <c r="B984" s="245"/>
      <c r="C984" s="246" t="s">
        <v>19</v>
      </c>
      <c r="D984" s="245" t="s">
        <v>16</v>
      </c>
      <c r="E984" s="244">
        <v>1</v>
      </c>
      <c r="F984" s="244">
        <v>1</v>
      </c>
      <c r="G984" s="244">
        <v>1.18</v>
      </c>
      <c r="H984" s="244">
        <v>13.5</v>
      </c>
      <c r="I984" s="244">
        <v>1</v>
      </c>
      <c r="J984" s="244">
        <v>15.93</v>
      </c>
      <c r="K984" s="244"/>
      <c r="L984" s="244">
        <v>145</v>
      </c>
    </row>
    <row r="985" spans="1:12" s="224" customFormat="1" collapsed="1" x14ac:dyDescent="0.25">
      <c r="A985" s="229"/>
      <c r="B985" s="228" t="s">
        <v>2</v>
      </c>
      <c r="C985" s="227" t="s">
        <v>413</v>
      </c>
      <c r="D985" s="226"/>
      <c r="E985" s="225"/>
      <c r="F985" s="225"/>
      <c r="G985" s="225"/>
      <c r="H985" s="225">
        <v>30.32</v>
      </c>
      <c r="I985" s="225">
        <v>1.25</v>
      </c>
      <c r="J985" s="225">
        <v>44.72</v>
      </c>
      <c r="K985" s="225">
        <v>23.1</v>
      </c>
      <c r="L985" s="225">
        <v>1033</v>
      </c>
    </row>
    <row r="986" spans="1:12" s="241" customFormat="1" hidden="1" outlineLevel="2" x14ac:dyDescent="0.25">
      <c r="A986" s="243"/>
      <c r="B986" s="228"/>
      <c r="C986" s="242" t="s">
        <v>19</v>
      </c>
      <c r="D986" s="226" t="s">
        <v>16</v>
      </c>
      <c r="E986" s="225">
        <v>3.0625</v>
      </c>
      <c r="F986" s="225">
        <v>1</v>
      </c>
      <c r="G986" s="225">
        <v>3.61375</v>
      </c>
      <c r="H986" s="225"/>
      <c r="I986" s="225">
        <v>1</v>
      </c>
      <c r="J986" s="225">
        <v>44.72</v>
      </c>
      <c r="K986" s="225">
        <v>23.1</v>
      </c>
      <c r="L986" s="225">
        <v>1033</v>
      </c>
    </row>
    <row r="987" spans="1:12" s="224" customFormat="1" collapsed="1" x14ac:dyDescent="0.25">
      <c r="A987" s="229"/>
      <c r="B987" s="228" t="s">
        <v>3</v>
      </c>
      <c r="C987" s="227" t="s">
        <v>402</v>
      </c>
      <c r="D987" s="226"/>
      <c r="E987" s="225"/>
      <c r="F987" s="225"/>
      <c r="G987" s="225"/>
      <c r="H987" s="225">
        <v>15108.88</v>
      </c>
      <c r="I987" s="225">
        <v>1</v>
      </c>
      <c r="J987" s="225">
        <v>17828.48</v>
      </c>
      <c r="K987" s="225"/>
      <c r="L987" s="225"/>
    </row>
    <row r="988" spans="1:12" s="241" customFormat="1" hidden="1" outlineLevel="2" x14ac:dyDescent="0.25">
      <c r="A988" s="243" t="s">
        <v>3</v>
      </c>
      <c r="B988" s="228" t="s">
        <v>489</v>
      </c>
      <c r="C988" s="242" t="s">
        <v>35</v>
      </c>
      <c r="D988" s="226" t="s">
        <v>31</v>
      </c>
      <c r="E988" s="225">
        <v>2.35E-2</v>
      </c>
      <c r="F988" s="225">
        <v>1</v>
      </c>
      <c r="G988" s="225">
        <v>2.7730000000000001E-2</v>
      </c>
      <c r="H988" s="225">
        <v>11978</v>
      </c>
      <c r="I988" s="225">
        <v>1</v>
      </c>
      <c r="J988" s="225">
        <v>332.15</v>
      </c>
      <c r="K988" s="225">
        <v>5.34</v>
      </c>
      <c r="L988" s="225">
        <v>1774</v>
      </c>
    </row>
    <row r="989" spans="1:12" s="241" customFormat="1" ht="38.25" hidden="1" outlineLevel="2" x14ac:dyDescent="0.25">
      <c r="A989" s="243" t="s">
        <v>4</v>
      </c>
      <c r="B989" s="228" t="s">
        <v>1232</v>
      </c>
      <c r="C989" s="242" t="s">
        <v>1231</v>
      </c>
      <c r="D989" s="226" t="s">
        <v>23</v>
      </c>
      <c r="E989" s="225">
        <v>4.9000000000000004</v>
      </c>
      <c r="F989" s="225">
        <v>1</v>
      </c>
      <c r="G989" s="225">
        <v>5.782</v>
      </c>
      <c r="H989" s="225">
        <v>3026</v>
      </c>
      <c r="I989" s="225">
        <v>1</v>
      </c>
      <c r="J989" s="225">
        <v>17496.330000000002</v>
      </c>
      <c r="K989" s="225">
        <v>5.34</v>
      </c>
      <c r="L989" s="225">
        <v>93430</v>
      </c>
    </row>
    <row r="990" spans="1:12" s="230" customFormat="1" outlineLevel="1" collapsed="1" x14ac:dyDescent="0.25">
      <c r="A990" s="234"/>
      <c r="B990" s="232"/>
      <c r="C990" s="233" t="s">
        <v>399</v>
      </c>
      <c r="D990" s="232" t="s">
        <v>16</v>
      </c>
      <c r="E990" s="231">
        <v>79.400000000000006</v>
      </c>
      <c r="F990" s="231">
        <v>1.1499999999999999</v>
      </c>
      <c r="G990" s="231">
        <v>93.687280000000001</v>
      </c>
      <c r="H990" s="231"/>
      <c r="I990" s="231"/>
      <c r="J990" s="231"/>
      <c r="K990" s="231"/>
      <c r="L990" s="231"/>
    </row>
    <row r="991" spans="1:12" s="230" customFormat="1" outlineLevel="1" x14ac:dyDescent="0.25">
      <c r="A991" s="234"/>
      <c r="B991" s="232"/>
      <c r="C991" s="233" t="s">
        <v>412</v>
      </c>
      <c r="D991" s="232" t="s">
        <v>16</v>
      </c>
      <c r="E991" s="231">
        <v>2.4500000000000002</v>
      </c>
      <c r="F991" s="231">
        <v>1.25</v>
      </c>
      <c r="G991" s="231">
        <v>3.61375</v>
      </c>
      <c r="H991" s="231"/>
      <c r="I991" s="231"/>
      <c r="J991" s="231"/>
      <c r="K991" s="231"/>
      <c r="L991" s="231"/>
    </row>
    <row r="992" spans="1:12" s="235" customFormat="1" x14ac:dyDescent="0.25">
      <c r="A992" s="240"/>
      <c r="B992" s="239"/>
      <c r="C992" s="238" t="s">
        <v>398</v>
      </c>
      <c r="D992" s="237"/>
      <c r="E992" s="236"/>
      <c r="F992" s="236"/>
      <c r="G992" s="236"/>
      <c r="H992" s="236"/>
      <c r="I992" s="236"/>
      <c r="J992" s="236">
        <v>18822.599999999999</v>
      </c>
      <c r="K992" s="236"/>
      <c r="L992" s="236"/>
    </row>
    <row r="993" spans="1:12" s="230" customFormat="1" outlineLevel="1" x14ac:dyDescent="0.25">
      <c r="A993" s="234"/>
      <c r="B993" s="232"/>
      <c r="C993" s="233" t="s">
        <v>397</v>
      </c>
      <c r="D993" s="232"/>
      <c r="E993" s="231"/>
      <c r="F993" s="231"/>
      <c r="G993" s="231"/>
      <c r="H993" s="231"/>
      <c r="I993" s="231"/>
      <c r="J993" s="231">
        <v>843.88</v>
      </c>
      <c r="K993" s="231"/>
      <c r="L993" s="231">
        <v>19493</v>
      </c>
    </row>
    <row r="994" spans="1:12" s="224" customFormat="1" x14ac:dyDescent="0.25">
      <c r="A994" s="229"/>
      <c r="B994" s="228" t="s">
        <v>584</v>
      </c>
      <c r="C994" s="227" t="s">
        <v>585</v>
      </c>
      <c r="D994" s="226" t="s">
        <v>20</v>
      </c>
      <c r="E994" s="225">
        <v>112</v>
      </c>
      <c r="F994" s="225">
        <v>0.9</v>
      </c>
      <c r="G994" s="225">
        <v>100.8</v>
      </c>
      <c r="H994" s="225"/>
      <c r="I994" s="225"/>
      <c r="J994" s="225">
        <v>850.63</v>
      </c>
      <c r="K994" s="225"/>
      <c r="L994" s="225">
        <v>19649</v>
      </c>
    </row>
    <row r="995" spans="1:12" s="224" customFormat="1" x14ac:dyDescent="0.25">
      <c r="A995" s="229"/>
      <c r="B995" s="228" t="s">
        <v>584</v>
      </c>
      <c r="C995" s="227" t="s">
        <v>583</v>
      </c>
      <c r="D995" s="226" t="s">
        <v>20</v>
      </c>
      <c r="E995" s="225">
        <v>65</v>
      </c>
      <c r="F995" s="225">
        <v>0.85</v>
      </c>
      <c r="G995" s="225">
        <v>55.25</v>
      </c>
      <c r="H995" s="225"/>
      <c r="I995" s="225"/>
      <c r="J995" s="225">
        <v>466.24</v>
      </c>
      <c r="K995" s="225"/>
      <c r="L995" s="225">
        <v>10770</v>
      </c>
    </row>
    <row r="996" spans="1:12" s="195" customFormat="1" x14ac:dyDescent="0.25">
      <c r="A996" s="215"/>
      <c r="B996" s="215"/>
      <c r="C996" s="216" t="s">
        <v>390</v>
      </c>
      <c r="D996" s="215"/>
      <c r="E996" s="214"/>
      <c r="F996" s="214"/>
      <c r="G996" s="214"/>
      <c r="H996" s="214"/>
      <c r="I996" s="214"/>
      <c r="J996" s="213">
        <v>20139.47</v>
      </c>
      <c r="K996" s="213"/>
      <c r="L996" s="213"/>
    </row>
    <row r="997" spans="1:12" s="217" customFormat="1" ht="91.9" customHeight="1" x14ac:dyDescent="0.25">
      <c r="A997" s="223" t="s">
        <v>490</v>
      </c>
      <c r="B997" s="222" t="s">
        <v>936</v>
      </c>
      <c r="C997" s="221" t="s">
        <v>935</v>
      </c>
      <c r="D997" s="220" t="s">
        <v>15</v>
      </c>
      <c r="E997" s="219">
        <v>1.18</v>
      </c>
      <c r="F997" s="219">
        <v>1</v>
      </c>
      <c r="G997" s="219">
        <v>1.18</v>
      </c>
      <c r="H997" s="218"/>
      <c r="I997" s="218"/>
      <c r="J997" s="218"/>
      <c r="K997" s="218"/>
      <c r="L997" s="218"/>
    </row>
    <row r="998" spans="1:12" s="224" customFormat="1" x14ac:dyDescent="0.25">
      <c r="A998" s="229"/>
      <c r="B998" s="228" t="s">
        <v>0</v>
      </c>
      <c r="C998" s="227" t="s">
        <v>404</v>
      </c>
      <c r="D998" s="226"/>
      <c r="E998" s="225"/>
      <c r="F998" s="225"/>
      <c r="G998" s="225"/>
      <c r="H998" s="225">
        <v>512.65</v>
      </c>
      <c r="I998" s="225">
        <v>1.1499999999999999</v>
      </c>
      <c r="J998" s="225">
        <v>695.67</v>
      </c>
      <c r="K998" s="225">
        <v>23.1</v>
      </c>
      <c r="L998" s="225">
        <v>16070</v>
      </c>
    </row>
    <row r="999" spans="1:12" s="241" customFormat="1" hidden="1" outlineLevel="2" x14ac:dyDescent="0.25">
      <c r="A999" s="243"/>
      <c r="B999" s="228"/>
      <c r="C999" s="242" t="s">
        <v>416</v>
      </c>
      <c r="D999" s="226" t="s">
        <v>16</v>
      </c>
      <c r="E999" s="225">
        <v>60.1</v>
      </c>
      <c r="F999" s="225">
        <v>1.1499999999999999</v>
      </c>
      <c r="G999" s="225">
        <v>81.555700000000002</v>
      </c>
      <c r="H999" s="225"/>
      <c r="I999" s="225">
        <v>1</v>
      </c>
      <c r="J999" s="225">
        <v>695.67</v>
      </c>
      <c r="K999" s="225">
        <v>23.1</v>
      </c>
      <c r="L999" s="225">
        <v>16070</v>
      </c>
    </row>
    <row r="1000" spans="1:12" s="224" customFormat="1" collapsed="1" x14ac:dyDescent="0.25">
      <c r="A1000" s="229"/>
      <c r="B1000" s="228" t="s">
        <v>1</v>
      </c>
      <c r="C1000" s="227" t="s">
        <v>415</v>
      </c>
      <c r="D1000" s="226"/>
      <c r="E1000" s="225"/>
      <c r="F1000" s="225"/>
      <c r="G1000" s="225"/>
      <c r="H1000" s="225">
        <v>101.68</v>
      </c>
      <c r="I1000" s="225">
        <v>1.25</v>
      </c>
      <c r="J1000" s="225">
        <v>149.99</v>
      </c>
      <c r="K1000" s="225"/>
      <c r="L1000" s="225"/>
    </row>
    <row r="1001" spans="1:12" s="241" customFormat="1" hidden="1" outlineLevel="2" x14ac:dyDescent="0.25">
      <c r="A1001" s="243" t="s">
        <v>0</v>
      </c>
      <c r="B1001" s="228" t="s">
        <v>934</v>
      </c>
      <c r="C1001" s="242" t="s">
        <v>933</v>
      </c>
      <c r="D1001" s="226" t="s">
        <v>18</v>
      </c>
      <c r="E1001" s="225">
        <v>2.7</v>
      </c>
      <c r="F1001" s="225">
        <v>1</v>
      </c>
      <c r="G1001" s="225">
        <v>3.1859999999999999</v>
      </c>
      <c r="H1001" s="225">
        <v>2.09</v>
      </c>
      <c r="I1001" s="225">
        <v>1</v>
      </c>
      <c r="J1001" s="225">
        <v>6.66</v>
      </c>
      <c r="K1001" s="225">
        <v>9.1300000000000008</v>
      </c>
      <c r="L1001" s="225">
        <v>61</v>
      </c>
    </row>
    <row r="1002" spans="1:12" s="241" customFormat="1" hidden="1" outlineLevel="2" x14ac:dyDescent="0.25">
      <c r="A1002" s="243" t="s">
        <v>1</v>
      </c>
      <c r="B1002" s="228" t="s">
        <v>428</v>
      </c>
      <c r="C1002" s="242" t="s">
        <v>24</v>
      </c>
      <c r="D1002" s="226" t="s">
        <v>18</v>
      </c>
      <c r="E1002" s="225">
        <v>1.1000000000000001</v>
      </c>
      <c r="F1002" s="225">
        <v>1</v>
      </c>
      <c r="G1002" s="225">
        <v>1.298</v>
      </c>
      <c r="H1002" s="225">
        <v>65.709999999999994</v>
      </c>
      <c r="I1002" s="225">
        <v>1</v>
      </c>
      <c r="J1002" s="225">
        <v>85.29</v>
      </c>
      <c r="K1002" s="225">
        <v>9.1300000000000008</v>
      </c>
      <c r="L1002" s="225">
        <v>779</v>
      </c>
    </row>
    <row r="1003" spans="1:12" s="235" customFormat="1" hidden="1" outlineLevel="2" x14ac:dyDescent="0.25">
      <c r="A1003" s="247"/>
      <c r="B1003" s="245"/>
      <c r="C1003" s="246" t="s">
        <v>19</v>
      </c>
      <c r="D1003" s="245" t="s">
        <v>16</v>
      </c>
      <c r="E1003" s="244">
        <v>1.1000000000000001</v>
      </c>
      <c r="F1003" s="244">
        <v>1</v>
      </c>
      <c r="G1003" s="244">
        <v>1.298</v>
      </c>
      <c r="H1003" s="244">
        <v>11.6</v>
      </c>
      <c r="I1003" s="244">
        <v>1</v>
      </c>
      <c r="J1003" s="244">
        <v>15.06</v>
      </c>
      <c r="K1003" s="244"/>
      <c r="L1003" s="244">
        <v>137</v>
      </c>
    </row>
    <row r="1004" spans="1:12" s="241" customFormat="1" ht="25.5" hidden="1" outlineLevel="2" x14ac:dyDescent="0.25">
      <c r="A1004" s="243" t="s">
        <v>2</v>
      </c>
      <c r="B1004" s="228" t="s">
        <v>414</v>
      </c>
      <c r="C1004" s="242" t="s">
        <v>17</v>
      </c>
      <c r="D1004" s="226" t="s">
        <v>18</v>
      </c>
      <c r="E1004" s="225">
        <v>0.76</v>
      </c>
      <c r="F1004" s="225">
        <v>1</v>
      </c>
      <c r="G1004" s="225">
        <v>0.89680000000000004</v>
      </c>
      <c r="H1004" s="225">
        <v>31.26</v>
      </c>
      <c r="I1004" s="225">
        <v>1</v>
      </c>
      <c r="J1004" s="225">
        <v>28.03</v>
      </c>
      <c r="K1004" s="225">
        <v>9.1300000000000008</v>
      </c>
      <c r="L1004" s="225">
        <v>256</v>
      </c>
    </row>
    <row r="1005" spans="1:12" s="235" customFormat="1" hidden="1" outlineLevel="2" x14ac:dyDescent="0.25">
      <c r="A1005" s="247"/>
      <c r="B1005" s="245"/>
      <c r="C1005" s="246" t="s">
        <v>19</v>
      </c>
      <c r="D1005" s="245" t="s">
        <v>16</v>
      </c>
      <c r="E1005" s="244">
        <v>0.76</v>
      </c>
      <c r="F1005" s="244">
        <v>1</v>
      </c>
      <c r="G1005" s="244">
        <v>0.89680000000000004</v>
      </c>
      <c r="H1005" s="244">
        <v>13.5</v>
      </c>
      <c r="I1005" s="244">
        <v>1</v>
      </c>
      <c r="J1005" s="244">
        <v>12.11</v>
      </c>
      <c r="K1005" s="244"/>
      <c r="L1005" s="244">
        <v>111</v>
      </c>
    </row>
    <row r="1006" spans="1:12" s="224" customFormat="1" collapsed="1" x14ac:dyDescent="0.25">
      <c r="A1006" s="229"/>
      <c r="B1006" s="228" t="s">
        <v>2</v>
      </c>
      <c r="C1006" s="227" t="s">
        <v>413</v>
      </c>
      <c r="D1006" s="226"/>
      <c r="E1006" s="225"/>
      <c r="F1006" s="225"/>
      <c r="G1006" s="225"/>
      <c r="H1006" s="225">
        <v>23.02</v>
      </c>
      <c r="I1006" s="225">
        <v>1.25</v>
      </c>
      <c r="J1006" s="225">
        <v>33.96</v>
      </c>
      <c r="K1006" s="225">
        <v>23.1</v>
      </c>
      <c r="L1006" s="225">
        <v>784</v>
      </c>
    </row>
    <row r="1007" spans="1:12" s="241" customFormat="1" hidden="1" outlineLevel="2" x14ac:dyDescent="0.25">
      <c r="A1007" s="243"/>
      <c r="B1007" s="228"/>
      <c r="C1007" s="242" t="s">
        <v>19</v>
      </c>
      <c r="D1007" s="226" t="s">
        <v>16</v>
      </c>
      <c r="E1007" s="225">
        <v>2.3250000000000002</v>
      </c>
      <c r="F1007" s="225">
        <v>1</v>
      </c>
      <c r="G1007" s="225">
        <v>2.7435</v>
      </c>
      <c r="H1007" s="225"/>
      <c r="I1007" s="225">
        <v>1</v>
      </c>
      <c r="J1007" s="225">
        <v>33.96</v>
      </c>
      <c r="K1007" s="225">
        <v>23.1</v>
      </c>
      <c r="L1007" s="225">
        <v>784</v>
      </c>
    </row>
    <row r="1008" spans="1:12" s="224" customFormat="1" collapsed="1" x14ac:dyDescent="0.25">
      <c r="A1008" s="229"/>
      <c r="B1008" s="228" t="s">
        <v>3</v>
      </c>
      <c r="C1008" s="227" t="s">
        <v>402</v>
      </c>
      <c r="D1008" s="226"/>
      <c r="E1008" s="225"/>
      <c r="F1008" s="225"/>
      <c r="G1008" s="225"/>
      <c r="H1008" s="225">
        <v>8060.3</v>
      </c>
      <c r="I1008" s="225">
        <v>1</v>
      </c>
      <c r="J1008" s="225">
        <v>9511.15</v>
      </c>
      <c r="K1008" s="225"/>
      <c r="L1008" s="225"/>
    </row>
    <row r="1009" spans="1:12" s="241" customFormat="1" hidden="1" outlineLevel="2" x14ac:dyDescent="0.25">
      <c r="A1009" s="243" t="s">
        <v>3</v>
      </c>
      <c r="B1009" s="228" t="s">
        <v>489</v>
      </c>
      <c r="C1009" s="242" t="s">
        <v>35</v>
      </c>
      <c r="D1009" s="226" t="s">
        <v>31</v>
      </c>
      <c r="E1009" s="225">
        <v>2.6200000000000001E-2</v>
      </c>
      <c r="F1009" s="225">
        <v>1</v>
      </c>
      <c r="G1009" s="225">
        <v>3.0915999999999999E-2</v>
      </c>
      <c r="H1009" s="225">
        <v>11978</v>
      </c>
      <c r="I1009" s="225">
        <v>1</v>
      </c>
      <c r="J1009" s="225">
        <v>370.31</v>
      </c>
      <c r="K1009" s="225">
        <v>5.34</v>
      </c>
      <c r="L1009" s="225">
        <v>1977</v>
      </c>
    </row>
    <row r="1010" spans="1:12" s="241" customFormat="1" ht="38.25" hidden="1" outlineLevel="2" x14ac:dyDescent="0.25">
      <c r="A1010" s="243" t="s">
        <v>4</v>
      </c>
      <c r="B1010" s="228" t="s">
        <v>932</v>
      </c>
      <c r="C1010" s="242" t="s">
        <v>931</v>
      </c>
      <c r="D1010" s="226" t="s">
        <v>23</v>
      </c>
      <c r="E1010" s="225">
        <v>3.71</v>
      </c>
      <c r="F1010" s="225">
        <v>1</v>
      </c>
      <c r="G1010" s="225">
        <v>4.3777999999999997</v>
      </c>
      <c r="H1010" s="225">
        <v>2088</v>
      </c>
      <c r="I1010" s="225">
        <v>1</v>
      </c>
      <c r="J1010" s="225">
        <v>9140.85</v>
      </c>
      <c r="K1010" s="225">
        <v>5.34</v>
      </c>
      <c r="L1010" s="225">
        <v>48812</v>
      </c>
    </row>
    <row r="1011" spans="1:12" s="230" customFormat="1" outlineLevel="1" collapsed="1" x14ac:dyDescent="0.25">
      <c r="A1011" s="234"/>
      <c r="B1011" s="232"/>
      <c r="C1011" s="233" t="s">
        <v>399</v>
      </c>
      <c r="D1011" s="232" t="s">
        <v>16</v>
      </c>
      <c r="E1011" s="231">
        <v>69.11</v>
      </c>
      <c r="F1011" s="231">
        <v>1.1499999999999999</v>
      </c>
      <c r="G1011" s="231">
        <v>81.555700000000002</v>
      </c>
      <c r="H1011" s="231"/>
      <c r="I1011" s="231"/>
      <c r="J1011" s="231"/>
      <c r="K1011" s="231"/>
      <c r="L1011" s="231"/>
    </row>
    <row r="1012" spans="1:12" s="230" customFormat="1" outlineLevel="1" x14ac:dyDescent="0.25">
      <c r="A1012" s="234"/>
      <c r="B1012" s="232"/>
      <c r="C1012" s="233" t="s">
        <v>412</v>
      </c>
      <c r="D1012" s="232" t="s">
        <v>16</v>
      </c>
      <c r="E1012" s="231">
        <v>1.86</v>
      </c>
      <c r="F1012" s="231">
        <v>1.25</v>
      </c>
      <c r="G1012" s="231">
        <v>2.7435</v>
      </c>
      <c r="H1012" s="231"/>
      <c r="I1012" s="231"/>
      <c r="J1012" s="231"/>
      <c r="K1012" s="231"/>
      <c r="L1012" s="231"/>
    </row>
    <row r="1013" spans="1:12" s="235" customFormat="1" x14ac:dyDescent="0.25">
      <c r="A1013" s="240"/>
      <c r="B1013" s="239"/>
      <c r="C1013" s="238" t="s">
        <v>398</v>
      </c>
      <c r="D1013" s="237"/>
      <c r="E1013" s="236"/>
      <c r="F1013" s="236"/>
      <c r="G1013" s="236"/>
      <c r="H1013" s="236"/>
      <c r="I1013" s="236"/>
      <c r="J1013" s="236">
        <v>10356.81</v>
      </c>
      <c r="K1013" s="236"/>
      <c r="L1013" s="236"/>
    </row>
    <row r="1014" spans="1:12" s="230" customFormat="1" outlineLevel="1" x14ac:dyDescent="0.25">
      <c r="A1014" s="234"/>
      <c r="B1014" s="232"/>
      <c r="C1014" s="233" t="s">
        <v>397</v>
      </c>
      <c r="D1014" s="232"/>
      <c r="E1014" s="231"/>
      <c r="F1014" s="231"/>
      <c r="G1014" s="231"/>
      <c r="H1014" s="231"/>
      <c r="I1014" s="231"/>
      <c r="J1014" s="231">
        <v>729.63</v>
      </c>
      <c r="K1014" s="231"/>
      <c r="L1014" s="231">
        <v>16854</v>
      </c>
    </row>
    <row r="1015" spans="1:12" s="224" customFormat="1" x14ac:dyDescent="0.25">
      <c r="A1015" s="229"/>
      <c r="B1015" s="228" t="s">
        <v>584</v>
      </c>
      <c r="C1015" s="227" t="s">
        <v>585</v>
      </c>
      <c r="D1015" s="226" t="s">
        <v>20</v>
      </c>
      <c r="E1015" s="225">
        <v>112</v>
      </c>
      <c r="F1015" s="225">
        <v>0.9</v>
      </c>
      <c r="G1015" s="225">
        <v>100.8</v>
      </c>
      <c r="H1015" s="225"/>
      <c r="I1015" s="225"/>
      <c r="J1015" s="225">
        <v>735.46</v>
      </c>
      <c r="K1015" s="225"/>
      <c r="L1015" s="225">
        <v>16989</v>
      </c>
    </row>
    <row r="1016" spans="1:12" s="224" customFormat="1" x14ac:dyDescent="0.25">
      <c r="A1016" s="229"/>
      <c r="B1016" s="228" t="s">
        <v>584</v>
      </c>
      <c r="C1016" s="227" t="s">
        <v>583</v>
      </c>
      <c r="D1016" s="226" t="s">
        <v>20</v>
      </c>
      <c r="E1016" s="225">
        <v>65</v>
      </c>
      <c r="F1016" s="225">
        <v>0.85</v>
      </c>
      <c r="G1016" s="225">
        <v>55.25</v>
      </c>
      <c r="H1016" s="225"/>
      <c r="I1016" s="225"/>
      <c r="J1016" s="225">
        <v>403.11</v>
      </c>
      <c r="K1016" s="225"/>
      <c r="L1016" s="225">
        <v>9312</v>
      </c>
    </row>
    <row r="1017" spans="1:12" s="195" customFormat="1" x14ac:dyDescent="0.25">
      <c r="A1017" s="215"/>
      <c r="B1017" s="215"/>
      <c r="C1017" s="216" t="s">
        <v>390</v>
      </c>
      <c r="D1017" s="215"/>
      <c r="E1017" s="214"/>
      <c r="F1017" s="214"/>
      <c r="G1017" s="214"/>
      <c r="H1017" s="214"/>
      <c r="I1017" s="214"/>
      <c r="J1017" s="213">
        <v>11495.38</v>
      </c>
      <c r="K1017" s="213"/>
      <c r="L1017" s="213"/>
    </row>
    <row r="1018" spans="1:12" s="217" customFormat="1" ht="91.9" customHeight="1" x14ac:dyDescent="0.25">
      <c r="A1018" s="223" t="s">
        <v>487</v>
      </c>
      <c r="B1018" s="222" t="s">
        <v>929</v>
      </c>
      <c r="C1018" s="221" t="s">
        <v>928</v>
      </c>
      <c r="D1018" s="220" t="s">
        <v>21</v>
      </c>
      <c r="E1018" s="219">
        <v>1.26</v>
      </c>
      <c r="F1018" s="219">
        <v>1</v>
      </c>
      <c r="G1018" s="219">
        <v>1.26</v>
      </c>
      <c r="H1018" s="218"/>
      <c r="I1018" s="218"/>
      <c r="J1018" s="218"/>
      <c r="K1018" s="218"/>
      <c r="L1018" s="218"/>
    </row>
    <row r="1019" spans="1:12" s="224" customFormat="1" x14ac:dyDescent="0.25">
      <c r="A1019" s="229"/>
      <c r="B1019" s="228" t="s">
        <v>0</v>
      </c>
      <c r="C1019" s="227" t="s">
        <v>404</v>
      </c>
      <c r="D1019" s="226"/>
      <c r="E1019" s="225"/>
      <c r="F1019" s="225"/>
      <c r="G1019" s="225"/>
      <c r="H1019" s="225">
        <v>65.510000000000005</v>
      </c>
      <c r="I1019" s="225">
        <v>1.1499999999999999</v>
      </c>
      <c r="J1019" s="225">
        <v>94.93</v>
      </c>
      <c r="K1019" s="225">
        <v>23.1</v>
      </c>
      <c r="L1019" s="225">
        <v>2193</v>
      </c>
    </row>
    <row r="1020" spans="1:12" s="241" customFormat="1" hidden="1" outlineLevel="2" x14ac:dyDescent="0.25">
      <c r="A1020" s="243"/>
      <c r="B1020" s="228"/>
      <c r="C1020" s="242" t="s">
        <v>416</v>
      </c>
      <c r="D1020" s="226" t="s">
        <v>16</v>
      </c>
      <c r="E1020" s="225">
        <v>7.68</v>
      </c>
      <c r="F1020" s="225">
        <v>1.1499999999999999</v>
      </c>
      <c r="G1020" s="225">
        <v>11.12832</v>
      </c>
      <c r="H1020" s="225"/>
      <c r="I1020" s="225">
        <v>1</v>
      </c>
      <c r="J1020" s="225">
        <v>94.93</v>
      </c>
      <c r="K1020" s="225">
        <v>23.1</v>
      </c>
      <c r="L1020" s="225">
        <v>2193</v>
      </c>
    </row>
    <row r="1021" spans="1:12" s="224" customFormat="1" collapsed="1" x14ac:dyDescent="0.25">
      <c r="A1021" s="229"/>
      <c r="B1021" s="228" t="s">
        <v>1</v>
      </c>
      <c r="C1021" s="227" t="s">
        <v>415</v>
      </c>
      <c r="D1021" s="226"/>
      <c r="E1021" s="225"/>
      <c r="F1021" s="225"/>
      <c r="G1021" s="225"/>
      <c r="H1021" s="225">
        <v>5.57</v>
      </c>
      <c r="I1021" s="225">
        <v>1.25</v>
      </c>
      <c r="J1021" s="225">
        <v>8.7799999999999994</v>
      </c>
      <c r="K1021" s="225"/>
      <c r="L1021" s="225"/>
    </row>
    <row r="1022" spans="1:12" s="241" customFormat="1" hidden="1" outlineLevel="2" x14ac:dyDescent="0.25">
      <c r="A1022" s="243" t="s">
        <v>0</v>
      </c>
      <c r="B1022" s="228" t="s">
        <v>428</v>
      </c>
      <c r="C1022" s="242" t="s">
        <v>24</v>
      </c>
      <c r="D1022" s="226" t="s">
        <v>18</v>
      </c>
      <c r="E1022" s="225">
        <v>0.08</v>
      </c>
      <c r="F1022" s="225">
        <v>1</v>
      </c>
      <c r="G1022" s="225">
        <v>0.1008</v>
      </c>
      <c r="H1022" s="225">
        <v>65.709999999999994</v>
      </c>
      <c r="I1022" s="225">
        <v>1</v>
      </c>
      <c r="J1022" s="225">
        <v>6.62</v>
      </c>
      <c r="K1022" s="225">
        <v>9.1300000000000008</v>
      </c>
      <c r="L1022" s="225">
        <v>60</v>
      </c>
    </row>
    <row r="1023" spans="1:12" s="235" customFormat="1" hidden="1" outlineLevel="2" x14ac:dyDescent="0.25">
      <c r="A1023" s="247"/>
      <c r="B1023" s="245"/>
      <c r="C1023" s="246" t="s">
        <v>19</v>
      </c>
      <c r="D1023" s="245" t="s">
        <v>16</v>
      </c>
      <c r="E1023" s="244">
        <v>0.08</v>
      </c>
      <c r="F1023" s="244">
        <v>1</v>
      </c>
      <c r="G1023" s="244">
        <v>0.1008</v>
      </c>
      <c r="H1023" s="244">
        <v>11.6</v>
      </c>
      <c r="I1023" s="244">
        <v>1</v>
      </c>
      <c r="J1023" s="244">
        <v>1.17</v>
      </c>
      <c r="K1023" s="244"/>
      <c r="L1023" s="244">
        <v>11</v>
      </c>
    </row>
    <row r="1024" spans="1:12" s="241" customFormat="1" ht="25.5" hidden="1" outlineLevel="2" x14ac:dyDescent="0.25">
      <c r="A1024" s="243" t="s">
        <v>1</v>
      </c>
      <c r="B1024" s="228" t="s">
        <v>414</v>
      </c>
      <c r="C1024" s="242" t="s">
        <v>17</v>
      </c>
      <c r="D1024" s="226" t="s">
        <v>18</v>
      </c>
      <c r="E1024" s="225">
        <v>0.01</v>
      </c>
      <c r="F1024" s="225">
        <v>1</v>
      </c>
      <c r="G1024" s="225">
        <v>1.26E-2</v>
      </c>
      <c r="H1024" s="225">
        <v>31.26</v>
      </c>
      <c r="I1024" s="225">
        <v>1</v>
      </c>
      <c r="J1024" s="225">
        <v>0.39</v>
      </c>
      <c r="K1024" s="225">
        <v>9.1300000000000008</v>
      </c>
      <c r="L1024" s="225">
        <v>4</v>
      </c>
    </row>
    <row r="1025" spans="1:12" s="235" customFormat="1" hidden="1" outlineLevel="2" x14ac:dyDescent="0.25">
      <c r="A1025" s="247"/>
      <c r="B1025" s="245"/>
      <c r="C1025" s="246" t="s">
        <v>19</v>
      </c>
      <c r="D1025" s="245" t="s">
        <v>16</v>
      </c>
      <c r="E1025" s="244">
        <v>0.01</v>
      </c>
      <c r="F1025" s="244">
        <v>1</v>
      </c>
      <c r="G1025" s="244">
        <v>1.26E-2</v>
      </c>
      <c r="H1025" s="244">
        <v>13.5</v>
      </c>
      <c r="I1025" s="244">
        <v>1</v>
      </c>
      <c r="J1025" s="244">
        <v>0.17</v>
      </c>
      <c r="K1025" s="244"/>
      <c r="L1025" s="244">
        <v>2</v>
      </c>
    </row>
    <row r="1026" spans="1:12" s="224" customFormat="1" collapsed="1" x14ac:dyDescent="0.25">
      <c r="A1026" s="229"/>
      <c r="B1026" s="228" t="s">
        <v>2</v>
      </c>
      <c r="C1026" s="227" t="s">
        <v>413</v>
      </c>
      <c r="D1026" s="226"/>
      <c r="E1026" s="225"/>
      <c r="F1026" s="225"/>
      <c r="G1026" s="225"/>
      <c r="H1026" s="225">
        <v>1.07</v>
      </c>
      <c r="I1026" s="225">
        <v>1.25</v>
      </c>
      <c r="J1026" s="225">
        <v>1.69</v>
      </c>
      <c r="K1026" s="225">
        <v>23.1</v>
      </c>
      <c r="L1026" s="225">
        <v>39</v>
      </c>
    </row>
    <row r="1027" spans="1:12" s="241" customFormat="1" hidden="1" outlineLevel="2" x14ac:dyDescent="0.25">
      <c r="A1027" s="243"/>
      <c r="B1027" s="228"/>
      <c r="C1027" s="242" t="s">
        <v>19</v>
      </c>
      <c r="D1027" s="226" t="s">
        <v>16</v>
      </c>
      <c r="E1027" s="225">
        <v>0.1125</v>
      </c>
      <c r="F1027" s="225">
        <v>1</v>
      </c>
      <c r="G1027" s="225">
        <v>0.14174999999999999</v>
      </c>
      <c r="H1027" s="225"/>
      <c r="I1027" s="225">
        <v>1</v>
      </c>
      <c r="J1027" s="225">
        <v>1.69</v>
      </c>
      <c r="K1027" s="225">
        <v>23.1</v>
      </c>
      <c r="L1027" s="225">
        <v>39</v>
      </c>
    </row>
    <row r="1028" spans="1:12" s="224" customFormat="1" collapsed="1" x14ac:dyDescent="0.25">
      <c r="A1028" s="229"/>
      <c r="B1028" s="228" t="s">
        <v>3</v>
      </c>
      <c r="C1028" s="227" t="s">
        <v>402</v>
      </c>
      <c r="D1028" s="226"/>
      <c r="E1028" s="225"/>
      <c r="F1028" s="225"/>
      <c r="G1028" s="225"/>
      <c r="H1028" s="225">
        <v>496.43</v>
      </c>
      <c r="I1028" s="225">
        <v>1</v>
      </c>
      <c r="J1028" s="225">
        <v>625.5</v>
      </c>
      <c r="K1028" s="225"/>
      <c r="L1028" s="225"/>
    </row>
    <row r="1029" spans="1:12" s="241" customFormat="1" ht="25.5" hidden="1" outlineLevel="2" x14ac:dyDescent="0.25">
      <c r="A1029" s="243" t="s">
        <v>2</v>
      </c>
      <c r="B1029" s="228" t="s">
        <v>927</v>
      </c>
      <c r="C1029" s="242" t="s">
        <v>926</v>
      </c>
      <c r="D1029" s="226" t="s">
        <v>31</v>
      </c>
      <c r="E1029" s="225">
        <v>2.9999999999999997E-4</v>
      </c>
      <c r="F1029" s="225">
        <v>1</v>
      </c>
      <c r="G1029" s="225">
        <v>3.7800000000000003E-4</v>
      </c>
      <c r="H1029" s="225">
        <v>8475</v>
      </c>
      <c r="I1029" s="225">
        <v>1</v>
      </c>
      <c r="J1029" s="225">
        <v>3.2</v>
      </c>
      <c r="K1029" s="225">
        <v>5.34</v>
      </c>
      <c r="L1029" s="225">
        <v>17</v>
      </c>
    </row>
    <row r="1030" spans="1:12" s="241" customFormat="1" ht="25.5" hidden="1" outlineLevel="2" x14ac:dyDescent="0.25">
      <c r="A1030" s="243" t="s">
        <v>3</v>
      </c>
      <c r="B1030" s="228" t="s">
        <v>925</v>
      </c>
      <c r="C1030" s="242" t="s">
        <v>924</v>
      </c>
      <c r="D1030" s="226" t="s">
        <v>435</v>
      </c>
      <c r="E1030" s="225">
        <v>101</v>
      </c>
      <c r="F1030" s="225">
        <v>1</v>
      </c>
      <c r="G1030" s="225">
        <v>127.26</v>
      </c>
      <c r="H1030" s="225">
        <v>4.8899999999999997</v>
      </c>
      <c r="I1030" s="225">
        <v>1</v>
      </c>
      <c r="J1030" s="225">
        <v>622.29999999999995</v>
      </c>
      <c r="K1030" s="225">
        <v>5.34</v>
      </c>
      <c r="L1030" s="225">
        <v>3323</v>
      </c>
    </row>
    <row r="1031" spans="1:12" s="230" customFormat="1" outlineLevel="1" collapsed="1" x14ac:dyDescent="0.25">
      <c r="A1031" s="234"/>
      <c r="B1031" s="232"/>
      <c r="C1031" s="233" t="s">
        <v>399</v>
      </c>
      <c r="D1031" s="232" t="s">
        <v>16</v>
      </c>
      <c r="E1031" s="231">
        <v>8.83</v>
      </c>
      <c r="F1031" s="231">
        <v>1.1499999999999999</v>
      </c>
      <c r="G1031" s="231">
        <v>11.12832</v>
      </c>
      <c r="H1031" s="231"/>
      <c r="I1031" s="231"/>
      <c r="J1031" s="231"/>
      <c r="K1031" s="231"/>
      <c r="L1031" s="231"/>
    </row>
    <row r="1032" spans="1:12" s="230" customFormat="1" outlineLevel="1" x14ac:dyDescent="0.25">
      <c r="A1032" s="234"/>
      <c r="B1032" s="232"/>
      <c r="C1032" s="233" t="s">
        <v>412</v>
      </c>
      <c r="D1032" s="232" t="s">
        <v>16</v>
      </c>
      <c r="E1032" s="231">
        <v>0.09</v>
      </c>
      <c r="F1032" s="231">
        <v>1.25</v>
      </c>
      <c r="G1032" s="231">
        <v>0.14174999999999999</v>
      </c>
      <c r="H1032" s="231"/>
      <c r="I1032" s="231"/>
      <c r="J1032" s="231"/>
      <c r="K1032" s="231"/>
      <c r="L1032" s="231"/>
    </row>
    <row r="1033" spans="1:12" s="235" customFormat="1" x14ac:dyDescent="0.25">
      <c r="A1033" s="240"/>
      <c r="B1033" s="239"/>
      <c r="C1033" s="238" t="s">
        <v>398</v>
      </c>
      <c r="D1033" s="237"/>
      <c r="E1033" s="236"/>
      <c r="F1033" s="236"/>
      <c r="G1033" s="236"/>
      <c r="H1033" s="236"/>
      <c r="I1033" s="236"/>
      <c r="J1033" s="236">
        <v>729.21</v>
      </c>
      <c r="K1033" s="236"/>
      <c r="L1033" s="236"/>
    </row>
    <row r="1034" spans="1:12" s="230" customFormat="1" outlineLevel="1" x14ac:dyDescent="0.25">
      <c r="A1034" s="234"/>
      <c r="B1034" s="232"/>
      <c r="C1034" s="233" t="s">
        <v>397</v>
      </c>
      <c r="D1034" s="232"/>
      <c r="E1034" s="231"/>
      <c r="F1034" s="231"/>
      <c r="G1034" s="231"/>
      <c r="H1034" s="231"/>
      <c r="I1034" s="231"/>
      <c r="J1034" s="231">
        <v>96.62</v>
      </c>
      <c r="K1034" s="231"/>
      <c r="L1034" s="231">
        <v>2232</v>
      </c>
    </row>
    <row r="1035" spans="1:12" s="224" customFormat="1" x14ac:dyDescent="0.25">
      <c r="A1035" s="229"/>
      <c r="B1035" s="228" t="s">
        <v>584</v>
      </c>
      <c r="C1035" s="227" t="s">
        <v>585</v>
      </c>
      <c r="D1035" s="226" t="s">
        <v>20</v>
      </c>
      <c r="E1035" s="225">
        <v>112</v>
      </c>
      <c r="F1035" s="225">
        <v>0.9</v>
      </c>
      <c r="G1035" s="225">
        <v>100.8</v>
      </c>
      <c r="H1035" s="225"/>
      <c r="I1035" s="225"/>
      <c r="J1035" s="225">
        <v>97.39</v>
      </c>
      <c r="K1035" s="225"/>
      <c r="L1035" s="225">
        <v>2250</v>
      </c>
    </row>
    <row r="1036" spans="1:12" s="224" customFormat="1" x14ac:dyDescent="0.25">
      <c r="A1036" s="229"/>
      <c r="B1036" s="228" t="s">
        <v>584</v>
      </c>
      <c r="C1036" s="227" t="s">
        <v>583</v>
      </c>
      <c r="D1036" s="226" t="s">
        <v>20</v>
      </c>
      <c r="E1036" s="225">
        <v>65</v>
      </c>
      <c r="F1036" s="225">
        <v>0.85</v>
      </c>
      <c r="G1036" s="225">
        <v>55.25</v>
      </c>
      <c r="H1036" s="225"/>
      <c r="I1036" s="225"/>
      <c r="J1036" s="225">
        <v>53.37</v>
      </c>
      <c r="K1036" s="225"/>
      <c r="L1036" s="225">
        <v>1233</v>
      </c>
    </row>
    <row r="1037" spans="1:12" s="195" customFormat="1" x14ac:dyDescent="0.25">
      <c r="A1037" s="215"/>
      <c r="B1037" s="215"/>
      <c r="C1037" s="216" t="s">
        <v>390</v>
      </c>
      <c r="D1037" s="215"/>
      <c r="E1037" s="214"/>
      <c r="F1037" s="214"/>
      <c r="G1037" s="214"/>
      <c r="H1037" s="214"/>
      <c r="I1037" s="214"/>
      <c r="J1037" s="213">
        <v>879.97</v>
      </c>
      <c r="K1037" s="213"/>
      <c r="L1037" s="213"/>
    </row>
    <row r="1038" spans="1:12" s="217" customFormat="1" ht="91.9" customHeight="1" x14ac:dyDescent="0.25">
      <c r="A1038" s="223" t="s">
        <v>486</v>
      </c>
      <c r="B1038" s="222" t="s">
        <v>922</v>
      </c>
      <c r="C1038" s="221" t="s">
        <v>921</v>
      </c>
      <c r="D1038" s="220" t="s">
        <v>15</v>
      </c>
      <c r="E1038" s="219">
        <v>1.18</v>
      </c>
      <c r="F1038" s="219">
        <v>1</v>
      </c>
      <c r="G1038" s="219">
        <v>1.18</v>
      </c>
      <c r="H1038" s="218"/>
      <c r="I1038" s="218"/>
      <c r="J1038" s="218"/>
      <c r="K1038" s="218"/>
      <c r="L1038" s="218"/>
    </row>
    <row r="1039" spans="1:12" s="224" customFormat="1" x14ac:dyDescent="0.25">
      <c r="A1039" s="229"/>
      <c r="B1039" s="228" t="s">
        <v>0</v>
      </c>
      <c r="C1039" s="227" t="s">
        <v>404</v>
      </c>
      <c r="D1039" s="226"/>
      <c r="E1039" s="225"/>
      <c r="F1039" s="225"/>
      <c r="G1039" s="225"/>
      <c r="H1039" s="225">
        <v>423.57</v>
      </c>
      <c r="I1039" s="225">
        <v>1.1499999999999999</v>
      </c>
      <c r="J1039" s="225">
        <v>574.79</v>
      </c>
      <c r="K1039" s="225">
        <v>23.1</v>
      </c>
      <c r="L1039" s="225">
        <v>13278</v>
      </c>
    </row>
    <row r="1040" spans="1:12" s="241" customFormat="1" hidden="1" outlineLevel="2" x14ac:dyDescent="0.25">
      <c r="A1040" s="243"/>
      <c r="B1040" s="228"/>
      <c r="C1040" s="242" t="s">
        <v>500</v>
      </c>
      <c r="D1040" s="226" t="s">
        <v>16</v>
      </c>
      <c r="E1040" s="225">
        <v>46.7</v>
      </c>
      <c r="F1040" s="225">
        <v>1.1499999999999999</v>
      </c>
      <c r="G1040" s="225">
        <v>63.371899999999997</v>
      </c>
      <c r="H1040" s="225"/>
      <c r="I1040" s="225">
        <v>1</v>
      </c>
      <c r="J1040" s="225">
        <v>574.79</v>
      </c>
      <c r="K1040" s="225">
        <v>23.1</v>
      </c>
      <c r="L1040" s="225">
        <v>13278</v>
      </c>
    </row>
    <row r="1041" spans="1:12" s="224" customFormat="1" collapsed="1" x14ac:dyDescent="0.25">
      <c r="A1041" s="229"/>
      <c r="B1041" s="228" t="s">
        <v>1</v>
      </c>
      <c r="C1041" s="227" t="s">
        <v>415</v>
      </c>
      <c r="D1041" s="226"/>
      <c r="E1041" s="225"/>
      <c r="F1041" s="225"/>
      <c r="G1041" s="225"/>
      <c r="H1041" s="225">
        <v>7.86</v>
      </c>
      <c r="I1041" s="225">
        <v>1.25</v>
      </c>
      <c r="J1041" s="225">
        <v>11.6</v>
      </c>
      <c r="K1041" s="225"/>
      <c r="L1041" s="225"/>
    </row>
    <row r="1042" spans="1:12" s="241" customFormat="1" hidden="1" outlineLevel="2" x14ac:dyDescent="0.25">
      <c r="A1042" s="243" t="s">
        <v>0</v>
      </c>
      <c r="B1042" s="228" t="s">
        <v>428</v>
      </c>
      <c r="C1042" s="242" t="s">
        <v>24</v>
      </c>
      <c r="D1042" s="226" t="s">
        <v>18</v>
      </c>
      <c r="E1042" s="225">
        <v>0.11</v>
      </c>
      <c r="F1042" s="225">
        <v>1</v>
      </c>
      <c r="G1042" s="225">
        <v>0.1298</v>
      </c>
      <c r="H1042" s="225">
        <v>65.709999999999994</v>
      </c>
      <c r="I1042" s="225">
        <v>1</v>
      </c>
      <c r="J1042" s="225">
        <v>8.5299999999999994</v>
      </c>
      <c r="K1042" s="225">
        <v>9.1300000000000008</v>
      </c>
      <c r="L1042" s="225">
        <v>78</v>
      </c>
    </row>
    <row r="1043" spans="1:12" s="235" customFormat="1" hidden="1" outlineLevel="2" x14ac:dyDescent="0.25">
      <c r="A1043" s="247"/>
      <c r="B1043" s="245"/>
      <c r="C1043" s="246" t="s">
        <v>19</v>
      </c>
      <c r="D1043" s="245" t="s">
        <v>16</v>
      </c>
      <c r="E1043" s="244">
        <v>0.11</v>
      </c>
      <c r="F1043" s="244">
        <v>1</v>
      </c>
      <c r="G1043" s="244">
        <v>0.1298</v>
      </c>
      <c r="H1043" s="244">
        <v>11.6</v>
      </c>
      <c r="I1043" s="244">
        <v>1</v>
      </c>
      <c r="J1043" s="244">
        <v>1.51</v>
      </c>
      <c r="K1043" s="244"/>
      <c r="L1043" s="244">
        <v>14</v>
      </c>
    </row>
    <row r="1044" spans="1:12" s="241" customFormat="1" ht="25.5" hidden="1" outlineLevel="2" x14ac:dyDescent="0.25">
      <c r="A1044" s="243" t="s">
        <v>1</v>
      </c>
      <c r="B1044" s="228" t="s">
        <v>414</v>
      </c>
      <c r="C1044" s="242" t="s">
        <v>17</v>
      </c>
      <c r="D1044" s="226" t="s">
        <v>18</v>
      </c>
      <c r="E1044" s="225">
        <v>0.02</v>
      </c>
      <c r="F1044" s="225">
        <v>1</v>
      </c>
      <c r="G1044" s="225">
        <v>2.3599999999999999E-2</v>
      </c>
      <c r="H1044" s="225">
        <v>31.26</v>
      </c>
      <c r="I1044" s="225">
        <v>1</v>
      </c>
      <c r="J1044" s="225">
        <v>0.74</v>
      </c>
      <c r="K1044" s="225">
        <v>9.1300000000000008</v>
      </c>
      <c r="L1044" s="225">
        <v>7</v>
      </c>
    </row>
    <row r="1045" spans="1:12" s="235" customFormat="1" hidden="1" outlineLevel="2" x14ac:dyDescent="0.25">
      <c r="A1045" s="247"/>
      <c r="B1045" s="245"/>
      <c r="C1045" s="246" t="s">
        <v>19</v>
      </c>
      <c r="D1045" s="245" t="s">
        <v>16</v>
      </c>
      <c r="E1045" s="244">
        <v>0.02</v>
      </c>
      <c r="F1045" s="244">
        <v>1</v>
      </c>
      <c r="G1045" s="244">
        <v>2.3599999999999999E-2</v>
      </c>
      <c r="H1045" s="244">
        <v>13.5</v>
      </c>
      <c r="I1045" s="244">
        <v>1</v>
      </c>
      <c r="J1045" s="244">
        <v>0.32</v>
      </c>
      <c r="K1045" s="244"/>
      <c r="L1045" s="244">
        <v>3</v>
      </c>
    </row>
    <row r="1046" spans="1:12" s="224" customFormat="1" collapsed="1" x14ac:dyDescent="0.25">
      <c r="A1046" s="229"/>
      <c r="B1046" s="228" t="s">
        <v>2</v>
      </c>
      <c r="C1046" s="227" t="s">
        <v>413</v>
      </c>
      <c r="D1046" s="226"/>
      <c r="E1046" s="225"/>
      <c r="F1046" s="225"/>
      <c r="G1046" s="225"/>
      <c r="H1046" s="225">
        <v>1.55</v>
      </c>
      <c r="I1046" s="225">
        <v>1.25</v>
      </c>
      <c r="J1046" s="225">
        <v>2.29</v>
      </c>
      <c r="K1046" s="225">
        <v>23.1</v>
      </c>
      <c r="L1046" s="225">
        <v>53</v>
      </c>
    </row>
    <row r="1047" spans="1:12" s="241" customFormat="1" hidden="1" outlineLevel="2" x14ac:dyDescent="0.25">
      <c r="A1047" s="243"/>
      <c r="B1047" s="228"/>
      <c r="C1047" s="242" t="s">
        <v>19</v>
      </c>
      <c r="D1047" s="226" t="s">
        <v>16</v>
      </c>
      <c r="E1047" s="225">
        <v>0.16250000000000001</v>
      </c>
      <c r="F1047" s="225">
        <v>1</v>
      </c>
      <c r="G1047" s="225">
        <v>0.19175</v>
      </c>
      <c r="H1047" s="225"/>
      <c r="I1047" s="225">
        <v>1</v>
      </c>
      <c r="J1047" s="225">
        <v>2.29</v>
      </c>
      <c r="K1047" s="225">
        <v>23.1</v>
      </c>
      <c r="L1047" s="225">
        <v>53</v>
      </c>
    </row>
    <row r="1048" spans="1:12" s="224" customFormat="1" collapsed="1" x14ac:dyDescent="0.25">
      <c r="A1048" s="229"/>
      <c r="B1048" s="228" t="s">
        <v>3</v>
      </c>
      <c r="C1048" s="227" t="s">
        <v>402</v>
      </c>
      <c r="D1048" s="226"/>
      <c r="E1048" s="225"/>
      <c r="F1048" s="225"/>
      <c r="G1048" s="225"/>
      <c r="H1048" s="225">
        <v>522.28</v>
      </c>
      <c r="I1048" s="225">
        <v>1</v>
      </c>
      <c r="J1048" s="225">
        <v>616.29</v>
      </c>
      <c r="K1048" s="225"/>
      <c r="L1048" s="225"/>
    </row>
    <row r="1049" spans="1:12" s="241" customFormat="1" ht="25.5" hidden="1" outlineLevel="2" x14ac:dyDescent="0.25">
      <c r="A1049" s="243" t="s">
        <v>2</v>
      </c>
      <c r="B1049" s="228" t="s">
        <v>920</v>
      </c>
      <c r="C1049" s="242" t="s">
        <v>919</v>
      </c>
      <c r="D1049" s="226" t="s">
        <v>23</v>
      </c>
      <c r="E1049" s="225">
        <v>2.3999999999999998E-3</v>
      </c>
      <c r="F1049" s="225">
        <v>1</v>
      </c>
      <c r="G1049" s="225">
        <v>2.8319999999999999E-3</v>
      </c>
      <c r="H1049" s="225">
        <v>74.58</v>
      </c>
      <c r="I1049" s="225">
        <v>1</v>
      </c>
      <c r="J1049" s="225">
        <v>0.21</v>
      </c>
      <c r="K1049" s="225">
        <v>5.34</v>
      </c>
      <c r="L1049" s="225">
        <v>1</v>
      </c>
    </row>
    <row r="1050" spans="1:12" s="241" customFormat="1" ht="25.5" hidden="1" outlineLevel="2" x14ac:dyDescent="0.25">
      <c r="A1050" s="243" t="s">
        <v>3</v>
      </c>
      <c r="B1050" s="228" t="s">
        <v>918</v>
      </c>
      <c r="C1050" s="242" t="s">
        <v>917</v>
      </c>
      <c r="D1050" s="226" t="s">
        <v>31</v>
      </c>
      <c r="E1050" s="225">
        <v>1.1599999999999999E-2</v>
      </c>
      <c r="F1050" s="225">
        <v>1</v>
      </c>
      <c r="G1050" s="225">
        <v>1.3688000000000001E-2</v>
      </c>
      <c r="H1050" s="225">
        <v>26230</v>
      </c>
      <c r="I1050" s="225">
        <v>1</v>
      </c>
      <c r="J1050" s="225">
        <v>359.04</v>
      </c>
      <c r="K1050" s="225">
        <v>5.34</v>
      </c>
      <c r="L1050" s="225">
        <v>1917</v>
      </c>
    </row>
    <row r="1051" spans="1:12" s="241" customFormat="1" ht="25.5" hidden="1" outlineLevel="2" x14ac:dyDescent="0.25">
      <c r="A1051" s="243" t="s">
        <v>4</v>
      </c>
      <c r="B1051" s="228" t="s">
        <v>454</v>
      </c>
      <c r="C1051" s="242" t="s">
        <v>356</v>
      </c>
      <c r="D1051" s="226" t="s">
        <v>25</v>
      </c>
      <c r="E1051" s="225">
        <v>0.84</v>
      </c>
      <c r="F1051" s="225">
        <v>1</v>
      </c>
      <c r="G1051" s="225">
        <v>0.99119999999999997</v>
      </c>
      <c r="H1051" s="225">
        <v>72.319999999999993</v>
      </c>
      <c r="I1051" s="225">
        <v>1</v>
      </c>
      <c r="J1051" s="225">
        <v>71.680000000000007</v>
      </c>
      <c r="K1051" s="225">
        <v>5.34</v>
      </c>
      <c r="L1051" s="225">
        <v>383</v>
      </c>
    </row>
    <row r="1052" spans="1:12" s="241" customFormat="1" hidden="1" outlineLevel="2" x14ac:dyDescent="0.25">
      <c r="A1052" s="243" t="s">
        <v>6</v>
      </c>
      <c r="B1052" s="228" t="s">
        <v>453</v>
      </c>
      <c r="C1052" s="242" t="s">
        <v>29</v>
      </c>
      <c r="D1052" s="226" t="s">
        <v>30</v>
      </c>
      <c r="E1052" s="225">
        <v>0.31</v>
      </c>
      <c r="F1052" s="225">
        <v>1</v>
      </c>
      <c r="G1052" s="225">
        <v>0.36580000000000001</v>
      </c>
      <c r="H1052" s="225">
        <v>1.82</v>
      </c>
      <c r="I1052" s="225">
        <v>1</v>
      </c>
      <c r="J1052" s="225">
        <v>0.67</v>
      </c>
      <c r="K1052" s="225">
        <v>5.34</v>
      </c>
      <c r="L1052" s="225">
        <v>4</v>
      </c>
    </row>
    <row r="1053" spans="1:12" s="241" customFormat="1" hidden="1" outlineLevel="2" x14ac:dyDescent="0.25">
      <c r="A1053" s="243" t="s">
        <v>7</v>
      </c>
      <c r="B1053" s="228" t="s">
        <v>916</v>
      </c>
      <c r="C1053" s="242" t="s">
        <v>915</v>
      </c>
      <c r="D1053" s="226" t="s">
        <v>31</v>
      </c>
      <c r="E1053" s="225">
        <v>5.3999999999999999E-2</v>
      </c>
      <c r="F1053" s="225">
        <v>1</v>
      </c>
      <c r="G1053" s="225">
        <v>6.3719999999999999E-2</v>
      </c>
      <c r="H1053" s="225">
        <v>2898.5</v>
      </c>
      <c r="I1053" s="225">
        <v>1</v>
      </c>
      <c r="J1053" s="225">
        <v>184.69</v>
      </c>
      <c r="K1053" s="225">
        <v>5.34</v>
      </c>
      <c r="L1053" s="225">
        <v>986</v>
      </c>
    </row>
    <row r="1054" spans="1:12" s="230" customFormat="1" outlineLevel="1" collapsed="1" x14ac:dyDescent="0.25">
      <c r="A1054" s="234"/>
      <c r="B1054" s="232"/>
      <c r="C1054" s="233" t="s">
        <v>399</v>
      </c>
      <c r="D1054" s="232" t="s">
        <v>16</v>
      </c>
      <c r="E1054" s="231">
        <v>53.7</v>
      </c>
      <c r="F1054" s="231">
        <v>1.1499999999999999</v>
      </c>
      <c r="G1054" s="231">
        <v>63.371899999999997</v>
      </c>
      <c r="H1054" s="231"/>
      <c r="I1054" s="231"/>
      <c r="J1054" s="231"/>
      <c r="K1054" s="231"/>
      <c r="L1054" s="231"/>
    </row>
    <row r="1055" spans="1:12" s="230" customFormat="1" outlineLevel="1" x14ac:dyDescent="0.25">
      <c r="A1055" s="234"/>
      <c r="B1055" s="232"/>
      <c r="C1055" s="233" t="s">
        <v>412</v>
      </c>
      <c r="D1055" s="232" t="s">
        <v>16</v>
      </c>
      <c r="E1055" s="231">
        <v>0.13</v>
      </c>
      <c r="F1055" s="231">
        <v>1.25</v>
      </c>
      <c r="G1055" s="231">
        <v>0.19175</v>
      </c>
      <c r="H1055" s="231"/>
      <c r="I1055" s="231"/>
      <c r="J1055" s="231"/>
      <c r="K1055" s="231"/>
      <c r="L1055" s="231"/>
    </row>
    <row r="1056" spans="1:12" s="235" customFormat="1" x14ac:dyDescent="0.25">
      <c r="A1056" s="240"/>
      <c r="B1056" s="239"/>
      <c r="C1056" s="238" t="s">
        <v>398</v>
      </c>
      <c r="D1056" s="237"/>
      <c r="E1056" s="236"/>
      <c r="F1056" s="236"/>
      <c r="G1056" s="236"/>
      <c r="H1056" s="236"/>
      <c r="I1056" s="236"/>
      <c r="J1056" s="236">
        <v>1202.68</v>
      </c>
      <c r="K1056" s="236"/>
      <c r="L1056" s="236"/>
    </row>
    <row r="1057" spans="1:12" s="230" customFormat="1" outlineLevel="1" x14ac:dyDescent="0.25">
      <c r="A1057" s="234"/>
      <c r="B1057" s="232"/>
      <c r="C1057" s="233" t="s">
        <v>397</v>
      </c>
      <c r="D1057" s="232"/>
      <c r="E1057" s="231"/>
      <c r="F1057" s="231"/>
      <c r="G1057" s="231"/>
      <c r="H1057" s="231"/>
      <c r="I1057" s="231"/>
      <c r="J1057" s="231">
        <v>577.08000000000004</v>
      </c>
      <c r="K1057" s="231"/>
      <c r="L1057" s="231">
        <v>13330</v>
      </c>
    </row>
    <row r="1058" spans="1:12" s="224" customFormat="1" x14ac:dyDescent="0.25">
      <c r="A1058" s="229"/>
      <c r="B1058" s="228" t="s">
        <v>451</v>
      </c>
      <c r="C1058" s="227" t="s">
        <v>452</v>
      </c>
      <c r="D1058" s="226" t="s">
        <v>20</v>
      </c>
      <c r="E1058" s="225">
        <v>100</v>
      </c>
      <c r="F1058" s="225">
        <v>0.9</v>
      </c>
      <c r="G1058" s="225">
        <v>90</v>
      </c>
      <c r="H1058" s="225"/>
      <c r="I1058" s="225"/>
      <c r="J1058" s="225">
        <v>519.37</v>
      </c>
      <c r="K1058" s="225"/>
      <c r="L1058" s="225">
        <v>11997</v>
      </c>
    </row>
    <row r="1059" spans="1:12" s="224" customFormat="1" x14ac:dyDescent="0.25">
      <c r="A1059" s="229"/>
      <c r="B1059" s="228" t="s">
        <v>451</v>
      </c>
      <c r="C1059" s="227" t="s">
        <v>450</v>
      </c>
      <c r="D1059" s="226" t="s">
        <v>20</v>
      </c>
      <c r="E1059" s="225">
        <v>49</v>
      </c>
      <c r="F1059" s="225">
        <v>0.85</v>
      </c>
      <c r="G1059" s="225">
        <v>41.65</v>
      </c>
      <c r="H1059" s="225"/>
      <c r="I1059" s="225"/>
      <c r="J1059" s="225">
        <v>240.35</v>
      </c>
      <c r="K1059" s="225"/>
      <c r="L1059" s="225">
        <v>5552</v>
      </c>
    </row>
    <row r="1060" spans="1:12" s="195" customFormat="1" x14ac:dyDescent="0.25">
      <c r="A1060" s="215"/>
      <c r="B1060" s="215"/>
      <c r="C1060" s="216" t="s">
        <v>390</v>
      </c>
      <c r="D1060" s="215"/>
      <c r="E1060" s="214"/>
      <c r="F1060" s="214"/>
      <c r="G1060" s="214"/>
      <c r="H1060" s="214"/>
      <c r="I1060" s="214"/>
      <c r="J1060" s="213">
        <v>1962.4</v>
      </c>
      <c r="K1060" s="213"/>
      <c r="L1060" s="213"/>
    </row>
    <row r="1061" spans="1:12" s="217" customFormat="1" ht="45.95" customHeight="1" x14ac:dyDescent="0.25">
      <c r="A1061" s="223" t="s">
        <v>485</v>
      </c>
      <c r="B1061" s="222" t="s">
        <v>913</v>
      </c>
      <c r="C1061" s="221" t="s">
        <v>912</v>
      </c>
      <c r="D1061" s="220" t="s">
        <v>31</v>
      </c>
      <c r="E1061" s="219">
        <v>2.9499999999999998E-2</v>
      </c>
      <c r="F1061" s="219">
        <v>1</v>
      </c>
      <c r="G1061" s="219">
        <v>2.9499999999999998E-2</v>
      </c>
      <c r="H1061" s="218">
        <v>32778.589999999997</v>
      </c>
      <c r="I1061" s="218">
        <v>1</v>
      </c>
      <c r="J1061" s="218">
        <v>966.97</v>
      </c>
      <c r="K1061" s="218"/>
      <c r="L1061" s="218"/>
    </row>
    <row r="1062" spans="1:12" s="195" customFormat="1" x14ac:dyDescent="0.25">
      <c r="A1062" s="215"/>
      <c r="B1062" s="215"/>
      <c r="C1062" s="216" t="s">
        <v>390</v>
      </c>
      <c r="D1062" s="215"/>
      <c r="E1062" s="214"/>
      <c r="F1062" s="214"/>
      <c r="G1062" s="214"/>
      <c r="H1062" s="214"/>
      <c r="I1062" s="214"/>
      <c r="J1062" s="213">
        <v>966.97</v>
      </c>
      <c r="K1062" s="213"/>
      <c r="L1062" s="213"/>
    </row>
    <row r="1063" spans="1:12" s="217" customFormat="1" ht="91.9" customHeight="1" x14ac:dyDescent="0.25">
      <c r="A1063" s="223" t="s">
        <v>483</v>
      </c>
      <c r="B1063" s="222" t="s">
        <v>983</v>
      </c>
      <c r="C1063" s="221" t="s">
        <v>1229</v>
      </c>
      <c r="D1063" s="220" t="s">
        <v>25</v>
      </c>
      <c r="E1063" s="219">
        <v>133</v>
      </c>
      <c r="F1063" s="219">
        <v>1</v>
      </c>
      <c r="G1063" s="219">
        <v>133</v>
      </c>
      <c r="H1063" s="218"/>
      <c r="I1063" s="218"/>
      <c r="J1063" s="218"/>
      <c r="K1063" s="218"/>
      <c r="L1063" s="218"/>
    </row>
    <row r="1064" spans="1:12" s="224" customFormat="1" x14ac:dyDescent="0.25">
      <c r="A1064" s="229"/>
      <c r="B1064" s="228" t="s">
        <v>0</v>
      </c>
      <c r="C1064" s="227" t="s">
        <v>404</v>
      </c>
      <c r="D1064" s="226"/>
      <c r="E1064" s="225"/>
      <c r="F1064" s="225"/>
      <c r="G1064" s="225"/>
      <c r="H1064" s="225">
        <v>4.38</v>
      </c>
      <c r="I1064" s="225">
        <v>1</v>
      </c>
      <c r="J1064" s="225">
        <v>582.54</v>
      </c>
      <c r="K1064" s="225">
        <v>23.1</v>
      </c>
      <c r="L1064" s="225">
        <v>13457</v>
      </c>
    </row>
    <row r="1065" spans="1:12" s="241" customFormat="1" hidden="1" outlineLevel="2" x14ac:dyDescent="0.25">
      <c r="A1065" s="243"/>
      <c r="B1065" s="228"/>
      <c r="C1065" s="242" t="s">
        <v>1228</v>
      </c>
      <c r="D1065" s="226" t="s">
        <v>16</v>
      </c>
      <c r="E1065" s="225">
        <v>0.57999999999999996</v>
      </c>
      <c r="F1065" s="225">
        <v>1</v>
      </c>
      <c r="G1065" s="225">
        <v>77.14</v>
      </c>
      <c r="H1065" s="225"/>
      <c r="I1065" s="225">
        <v>1</v>
      </c>
      <c r="J1065" s="225">
        <v>582.54</v>
      </c>
      <c r="K1065" s="225">
        <v>23.1</v>
      </c>
      <c r="L1065" s="225">
        <v>13457</v>
      </c>
    </row>
    <row r="1066" spans="1:12" s="230" customFormat="1" outlineLevel="1" collapsed="1" x14ac:dyDescent="0.25">
      <c r="A1066" s="234"/>
      <c r="B1066" s="232"/>
      <c r="C1066" s="233" t="s">
        <v>399</v>
      </c>
      <c r="D1066" s="232" t="s">
        <v>16</v>
      </c>
      <c r="E1066" s="231">
        <v>0.57999999999999996</v>
      </c>
      <c r="F1066" s="231">
        <v>1</v>
      </c>
      <c r="G1066" s="231">
        <v>77.14</v>
      </c>
      <c r="H1066" s="231"/>
      <c r="I1066" s="231"/>
      <c r="J1066" s="231"/>
      <c r="K1066" s="231"/>
      <c r="L1066" s="231"/>
    </row>
    <row r="1067" spans="1:12" s="235" customFormat="1" x14ac:dyDescent="0.25">
      <c r="A1067" s="240"/>
      <c r="B1067" s="239"/>
      <c r="C1067" s="238" t="s">
        <v>398</v>
      </c>
      <c r="D1067" s="237"/>
      <c r="E1067" s="236"/>
      <c r="F1067" s="236"/>
      <c r="G1067" s="236"/>
      <c r="H1067" s="236"/>
      <c r="I1067" s="236"/>
      <c r="J1067" s="236">
        <v>582.54</v>
      </c>
      <c r="K1067" s="236"/>
      <c r="L1067" s="236"/>
    </row>
    <row r="1068" spans="1:12" s="230" customFormat="1" outlineLevel="1" x14ac:dyDescent="0.25">
      <c r="A1068" s="234"/>
      <c r="B1068" s="232"/>
      <c r="C1068" s="233" t="s">
        <v>397</v>
      </c>
      <c r="D1068" s="232"/>
      <c r="E1068" s="231"/>
      <c r="F1068" s="231"/>
      <c r="G1068" s="231"/>
      <c r="H1068" s="231"/>
      <c r="I1068" s="231"/>
      <c r="J1068" s="231">
        <v>582.54</v>
      </c>
      <c r="K1068" s="231"/>
      <c r="L1068" s="231">
        <v>13457</v>
      </c>
    </row>
    <row r="1069" spans="1:12" s="224" customFormat="1" x14ac:dyDescent="0.25">
      <c r="A1069" s="229"/>
      <c r="B1069" s="228" t="s">
        <v>980</v>
      </c>
      <c r="C1069" s="227" t="s">
        <v>981</v>
      </c>
      <c r="D1069" s="226" t="s">
        <v>20</v>
      </c>
      <c r="E1069" s="225">
        <v>90</v>
      </c>
      <c r="F1069" s="225">
        <v>1</v>
      </c>
      <c r="G1069" s="225">
        <v>90</v>
      </c>
      <c r="H1069" s="225"/>
      <c r="I1069" s="225"/>
      <c r="J1069" s="225">
        <v>524.02</v>
      </c>
      <c r="K1069" s="225"/>
      <c r="L1069" s="225">
        <v>12111</v>
      </c>
    </row>
    <row r="1070" spans="1:12" s="224" customFormat="1" x14ac:dyDescent="0.25">
      <c r="A1070" s="229"/>
      <c r="B1070" s="228" t="s">
        <v>980</v>
      </c>
      <c r="C1070" s="227" t="s">
        <v>979</v>
      </c>
      <c r="D1070" s="226" t="s">
        <v>20</v>
      </c>
      <c r="E1070" s="225">
        <v>46</v>
      </c>
      <c r="F1070" s="225">
        <v>1</v>
      </c>
      <c r="G1070" s="225">
        <v>46</v>
      </c>
      <c r="H1070" s="225"/>
      <c r="I1070" s="225"/>
      <c r="J1070" s="225">
        <v>267.33</v>
      </c>
      <c r="K1070" s="225"/>
      <c r="L1070" s="225">
        <v>6190</v>
      </c>
    </row>
    <row r="1071" spans="1:12" s="195" customFormat="1" x14ac:dyDescent="0.25">
      <c r="A1071" s="215"/>
      <c r="B1071" s="215"/>
      <c r="C1071" s="216" t="s">
        <v>390</v>
      </c>
      <c r="D1071" s="215"/>
      <c r="E1071" s="214"/>
      <c r="F1071" s="214"/>
      <c r="G1071" s="214"/>
      <c r="H1071" s="214"/>
      <c r="I1071" s="214"/>
      <c r="J1071" s="213">
        <v>1373.89</v>
      </c>
      <c r="K1071" s="213"/>
      <c r="L1071" s="213"/>
    </row>
    <row r="1072" spans="1:12" s="217" customFormat="1" ht="91.9" customHeight="1" x14ac:dyDescent="0.25">
      <c r="A1072" s="223" t="s">
        <v>482</v>
      </c>
      <c r="B1072" s="222" t="s">
        <v>790</v>
      </c>
      <c r="C1072" s="221" t="s">
        <v>1227</v>
      </c>
      <c r="D1072" s="220" t="s">
        <v>15</v>
      </c>
      <c r="E1072" s="219">
        <v>1.33</v>
      </c>
      <c r="F1072" s="219">
        <v>1</v>
      </c>
      <c r="G1072" s="219">
        <v>1.33</v>
      </c>
      <c r="H1072" s="218"/>
      <c r="I1072" s="218"/>
      <c r="J1072" s="218"/>
      <c r="K1072" s="218"/>
      <c r="L1072" s="218"/>
    </row>
    <row r="1073" spans="1:12" s="224" customFormat="1" x14ac:dyDescent="0.25">
      <c r="A1073" s="229"/>
      <c r="B1073" s="228" t="s">
        <v>0</v>
      </c>
      <c r="C1073" s="227" t="s">
        <v>404</v>
      </c>
      <c r="D1073" s="226"/>
      <c r="E1073" s="225"/>
      <c r="F1073" s="225"/>
      <c r="G1073" s="225"/>
      <c r="H1073" s="225">
        <v>277.14</v>
      </c>
      <c r="I1073" s="225">
        <v>1.1499999999999999</v>
      </c>
      <c r="J1073" s="225">
        <v>423.88</v>
      </c>
      <c r="K1073" s="225">
        <v>23.1</v>
      </c>
      <c r="L1073" s="225">
        <v>9792</v>
      </c>
    </row>
    <row r="1074" spans="1:12" s="241" customFormat="1" hidden="1" outlineLevel="2" x14ac:dyDescent="0.25">
      <c r="A1074" s="243"/>
      <c r="B1074" s="228"/>
      <c r="C1074" s="242" t="s">
        <v>416</v>
      </c>
      <c r="D1074" s="226" t="s">
        <v>16</v>
      </c>
      <c r="E1074" s="225">
        <v>32.49</v>
      </c>
      <c r="F1074" s="225">
        <v>1.1499999999999999</v>
      </c>
      <c r="G1074" s="225">
        <v>49.693455</v>
      </c>
      <c r="H1074" s="225"/>
      <c r="I1074" s="225">
        <v>1</v>
      </c>
      <c r="J1074" s="225">
        <v>423.88</v>
      </c>
      <c r="K1074" s="225">
        <v>23.1</v>
      </c>
      <c r="L1074" s="225">
        <v>9792</v>
      </c>
    </row>
    <row r="1075" spans="1:12" s="224" customFormat="1" collapsed="1" x14ac:dyDescent="0.25">
      <c r="A1075" s="229"/>
      <c r="B1075" s="228" t="s">
        <v>1</v>
      </c>
      <c r="C1075" s="227" t="s">
        <v>415</v>
      </c>
      <c r="D1075" s="226"/>
      <c r="E1075" s="225"/>
      <c r="F1075" s="225"/>
      <c r="G1075" s="225"/>
      <c r="H1075" s="225">
        <v>17.03</v>
      </c>
      <c r="I1075" s="225">
        <v>1.25</v>
      </c>
      <c r="J1075" s="225">
        <v>28.32</v>
      </c>
      <c r="K1075" s="225"/>
      <c r="L1075" s="225"/>
    </row>
    <row r="1076" spans="1:12" s="241" customFormat="1" hidden="1" outlineLevel="2" x14ac:dyDescent="0.25">
      <c r="A1076" s="243" t="s">
        <v>0</v>
      </c>
      <c r="B1076" s="228" t="s">
        <v>556</v>
      </c>
      <c r="C1076" s="242" t="s">
        <v>37</v>
      </c>
      <c r="D1076" s="226" t="s">
        <v>18</v>
      </c>
      <c r="E1076" s="225">
        <v>0.02</v>
      </c>
      <c r="F1076" s="225">
        <v>1</v>
      </c>
      <c r="G1076" s="225">
        <v>2.6599999999999999E-2</v>
      </c>
      <c r="H1076" s="225">
        <v>89.99</v>
      </c>
      <c r="I1076" s="225">
        <v>1</v>
      </c>
      <c r="J1076" s="225">
        <v>2.39</v>
      </c>
      <c r="K1076" s="225">
        <v>9.1300000000000008</v>
      </c>
      <c r="L1076" s="225">
        <v>22</v>
      </c>
    </row>
    <row r="1077" spans="1:12" s="235" customFormat="1" hidden="1" outlineLevel="2" x14ac:dyDescent="0.25">
      <c r="A1077" s="247"/>
      <c r="B1077" s="245"/>
      <c r="C1077" s="246" t="s">
        <v>19</v>
      </c>
      <c r="D1077" s="245" t="s">
        <v>16</v>
      </c>
      <c r="E1077" s="244">
        <v>0.02</v>
      </c>
      <c r="F1077" s="244">
        <v>1</v>
      </c>
      <c r="G1077" s="244">
        <v>2.6599999999999999E-2</v>
      </c>
      <c r="H1077" s="244">
        <v>10.06</v>
      </c>
      <c r="I1077" s="244">
        <v>1</v>
      </c>
      <c r="J1077" s="244">
        <v>0.27</v>
      </c>
      <c r="K1077" s="244"/>
      <c r="L1077" s="244">
        <v>2</v>
      </c>
    </row>
    <row r="1078" spans="1:12" s="241" customFormat="1" ht="25.5" hidden="1" outlineLevel="2" x14ac:dyDescent="0.25">
      <c r="A1078" s="243" t="s">
        <v>1</v>
      </c>
      <c r="B1078" s="228" t="s">
        <v>555</v>
      </c>
      <c r="C1078" s="242" t="s">
        <v>554</v>
      </c>
      <c r="D1078" s="226" t="s">
        <v>18</v>
      </c>
      <c r="E1078" s="225">
        <v>0.7</v>
      </c>
      <c r="F1078" s="225">
        <v>1</v>
      </c>
      <c r="G1078" s="225">
        <v>0.93100000000000005</v>
      </c>
      <c r="H1078" s="225">
        <v>12.39</v>
      </c>
      <c r="I1078" s="225">
        <v>1</v>
      </c>
      <c r="J1078" s="225">
        <v>11.54</v>
      </c>
      <c r="K1078" s="225">
        <v>9.1300000000000008</v>
      </c>
      <c r="L1078" s="225">
        <v>105</v>
      </c>
    </row>
    <row r="1079" spans="1:12" s="235" customFormat="1" hidden="1" outlineLevel="2" x14ac:dyDescent="0.25">
      <c r="A1079" s="247"/>
      <c r="B1079" s="245"/>
      <c r="C1079" s="246" t="s">
        <v>19</v>
      </c>
      <c r="D1079" s="245" t="s">
        <v>16</v>
      </c>
      <c r="E1079" s="244">
        <v>0.7</v>
      </c>
      <c r="F1079" s="244">
        <v>1</v>
      </c>
      <c r="G1079" s="244">
        <v>0.93100000000000005</v>
      </c>
      <c r="H1079" s="244">
        <v>10.06</v>
      </c>
      <c r="I1079" s="244">
        <v>1</v>
      </c>
      <c r="J1079" s="244">
        <v>9.3699999999999992</v>
      </c>
      <c r="K1079" s="244"/>
      <c r="L1079" s="244">
        <v>86</v>
      </c>
    </row>
    <row r="1080" spans="1:12" s="241" customFormat="1" ht="25.5" hidden="1" outlineLevel="2" x14ac:dyDescent="0.25">
      <c r="A1080" s="243" t="s">
        <v>2</v>
      </c>
      <c r="B1080" s="228" t="s">
        <v>414</v>
      </c>
      <c r="C1080" s="242" t="s">
        <v>17</v>
      </c>
      <c r="D1080" s="226" t="s">
        <v>18</v>
      </c>
      <c r="E1080" s="225">
        <v>0.21</v>
      </c>
      <c r="F1080" s="225">
        <v>1</v>
      </c>
      <c r="G1080" s="225">
        <v>0.27929999999999999</v>
      </c>
      <c r="H1080" s="225">
        <v>31.26</v>
      </c>
      <c r="I1080" s="225">
        <v>1</v>
      </c>
      <c r="J1080" s="225">
        <v>8.73</v>
      </c>
      <c r="K1080" s="225">
        <v>9.1300000000000008</v>
      </c>
      <c r="L1080" s="225">
        <v>80</v>
      </c>
    </row>
    <row r="1081" spans="1:12" s="235" customFormat="1" hidden="1" outlineLevel="2" x14ac:dyDescent="0.25">
      <c r="A1081" s="247"/>
      <c r="B1081" s="245"/>
      <c r="C1081" s="246" t="s">
        <v>19</v>
      </c>
      <c r="D1081" s="245" t="s">
        <v>16</v>
      </c>
      <c r="E1081" s="244">
        <v>0.21</v>
      </c>
      <c r="F1081" s="244">
        <v>1</v>
      </c>
      <c r="G1081" s="244">
        <v>0.27929999999999999</v>
      </c>
      <c r="H1081" s="244">
        <v>13.5</v>
      </c>
      <c r="I1081" s="244">
        <v>1</v>
      </c>
      <c r="J1081" s="244">
        <v>3.77</v>
      </c>
      <c r="K1081" s="244"/>
      <c r="L1081" s="244">
        <v>34</v>
      </c>
    </row>
    <row r="1082" spans="1:12" s="224" customFormat="1" collapsed="1" x14ac:dyDescent="0.25">
      <c r="A1082" s="229"/>
      <c r="B1082" s="228" t="s">
        <v>2</v>
      </c>
      <c r="C1082" s="227" t="s">
        <v>413</v>
      </c>
      <c r="D1082" s="226"/>
      <c r="E1082" s="225"/>
      <c r="F1082" s="225"/>
      <c r="G1082" s="225"/>
      <c r="H1082" s="225">
        <v>10.08</v>
      </c>
      <c r="I1082" s="225">
        <v>1.25</v>
      </c>
      <c r="J1082" s="225">
        <v>16.760000000000002</v>
      </c>
      <c r="K1082" s="225">
        <v>23.1</v>
      </c>
      <c r="L1082" s="225">
        <v>387</v>
      </c>
    </row>
    <row r="1083" spans="1:12" s="241" customFormat="1" hidden="1" outlineLevel="2" x14ac:dyDescent="0.25">
      <c r="A1083" s="243"/>
      <c r="B1083" s="228"/>
      <c r="C1083" s="242" t="s">
        <v>19</v>
      </c>
      <c r="D1083" s="226" t="s">
        <v>16</v>
      </c>
      <c r="E1083" s="225">
        <v>1.1625000000000001</v>
      </c>
      <c r="F1083" s="225">
        <v>1</v>
      </c>
      <c r="G1083" s="225">
        <v>1.546125</v>
      </c>
      <c r="H1083" s="225"/>
      <c r="I1083" s="225">
        <v>1</v>
      </c>
      <c r="J1083" s="225">
        <v>16.760000000000002</v>
      </c>
      <c r="K1083" s="225">
        <v>9.1300000000000008</v>
      </c>
      <c r="L1083" s="225">
        <v>153</v>
      </c>
    </row>
    <row r="1084" spans="1:12" s="224" customFormat="1" collapsed="1" x14ac:dyDescent="0.25">
      <c r="A1084" s="229"/>
      <c r="B1084" s="228" t="s">
        <v>3</v>
      </c>
      <c r="C1084" s="227" t="s">
        <v>402</v>
      </c>
      <c r="D1084" s="226"/>
      <c r="E1084" s="225"/>
      <c r="F1084" s="225"/>
      <c r="G1084" s="225"/>
      <c r="H1084" s="225">
        <v>1.24</v>
      </c>
      <c r="I1084" s="225">
        <v>1</v>
      </c>
      <c r="J1084" s="225">
        <v>1.65</v>
      </c>
      <c r="K1084" s="225"/>
      <c r="L1084" s="225"/>
    </row>
    <row r="1085" spans="1:12" s="241" customFormat="1" hidden="1" outlineLevel="2" x14ac:dyDescent="0.25">
      <c r="A1085" s="243" t="s">
        <v>3</v>
      </c>
      <c r="B1085" s="228" t="s">
        <v>458</v>
      </c>
      <c r="C1085" s="242" t="s">
        <v>22</v>
      </c>
      <c r="D1085" s="226" t="s">
        <v>23</v>
      </c>
      <c r="E1085" s="225">
        <v>0.51</v>
      </c>
      <c r="F1085" s="225">
        <v>1</v>
      </c>
      <c r="G1085" s="225">
        <v>0.67830000000000001</v>
      </c>
      <c r="H1085" s="225">
        <v>2.44</v>
      </c>
      <c r="I1085" s="225">
        <v>1</v>
      </c>
      <c r="J1085" s="225">
        <v>1.66</v>
      </c>
      <c r="K1085" s="225">
        <v>5.34</v>
      </c>
      <c r="L1085" s="225">
        <v>9</v>
      </c>
    </row>
    <row r="1086" spans="1:12" s="230" customFormat="1" outlineLevel="1" collapsed="1" x14ac:dyDescent="0.25">
      <c r="A1086" s="234"/>
      <c r="B1086" s="232"/>
      <c r="C1086" s="233" t="s">
        <v>399</v>
      </c>
      <c r="D1086" s="232" t="s">
        <v>16</v>
      </c>
      <c r="E1086" s="231">
        <v>37.36</v>
      </c>
      <c r="F1086" s="231">
        <v>1.1499999999999999</v>
      </c>
      <c r="G1086" s="231">
        <v>49.693455</v>
      </c>
      <c r="H1086" s="231"/>
      <c r="I1086" s="231"/>
      <c r="J1086" s="231"/>
      <c r="K1086" s="231"/>
      <c r="L1086" s="231"/>
    </row>
    <row r="1087" spans="1:12" s="230" customFormat="1" outlineLevel="1" x14ac:dyDescent="0.25">
      <c r="A1087" s="234"/>
      <c r="B1087" s="232"/>
      <c r="C1087" s="233" t="s">
        <v>412</v>
      </c>
      <c r="D1087" s="232" t="s">
        <v>16</v>
      </c>
      <c r="E1087" s="231">
        <v>0.93</v>
      </c>
      <c r="F1087" s="231">
        <v>1.25</v>
      </c>
      <c r="G1087" s="231">
        <v>1.546125</v>
      </c>
      <c r="H1087" s="231"/>
      <c r="I1087" s="231"/>
      <c r="J1087" s="231"/>
      <c r="K1087" s="231"/>
      <c r="L1087" s="231"/>
    </row>
    <row r="1088" spans="1:12" s="235" customFormat="1" x14ac:dyDescent="0.25">
      <c r="A1088" s="240"/>
      <c r="B1088" s="239"/>
      <c r="C1088" s="238" t="s">
        <v>398</v>
      </c>
      <c r="D1088" s="237"/>
      <c r="E1088" s="236"/>
      <c r="F1088" s="236"/>
      <c r="G1088" s="236"/>
      <c r="H1088" s="236"/>
      <c r="I1088" s="236"/>
      <c r="J1088" s="236">
        <v>453.85</v>
      </c>
      <c r="K1088" s="236"/>
      <c r="L1088" s="236"/>
    </row>
    <row r="1089" spans="1:12" s="230" customFormat="1" outlineLevel="1" x14ac:dyDescent="0.25">
      <c r="A1089" s="234"/>
      <c r="B1089" s="232"/>
      <c r="C1089" s="233" t="s">
        <v>397</v>
      </c>
      <c r="D1089" s="232"/>
      <c r="E1089" s="231"/>
      <c r="F1089" s="231"/>
      <c r="G1089" s="231"/>
      <c r="H1089" s="231"/>
      <c r="I1089" s="231"/>
      <c r="J1089" s="231">
        <v>440.64</v>
      </c>
      <c r="K1089" s="231"/>
      <c r="L1089" s="231">
        <v>10179</v>
      </c>
    </row>
    <row r="1090" spans="1:12" s="224" customFormat="1" x14ac:dyDescent="0.25">
      <c r="A1090" s="229"/>
      <c r="B1090" s="228" t="s">
        <v>451</v>
      </c>
      <c r="C1090" s="227" t="s">
        <v>452</v>
      </c>
      <c r="D1090" s="226" t="s">
        <v>20</v>
      </c>
      <c r="E1090" s="225">
        <v>100</v>
      </c>
      <c r="F1090" s="225">
        <v>0.9</v>
      </c>
      <c r="G1090" s="225">
        <v>90</v>
      </c>
      <c r="H1090" s="225"/>
      <c r="I1090" s="225"/>
      <c r="J1090" s="225">
        <v>396.58</v>
      </c>
      <c r="K1090" s="225"/>
      <c r="L1090" s="225">
        <v>9161</v>
      </c>
    </row>
    <row r="1091" spans="1:12" s="224" customFormat="1" x14ac:dyDescent="0.25">
      <c r="A1091" s="229"/>
      <c r="B1091" s="228" t="s">
        <v>451</v>
      </c>
      <c r="C1091" s="227" t="s">
        <v>450</v>
      </c>
      <c r="D1091" s="226" t="s">
        <v>20</v>
      </c>
      <c r="E1091" s="225">
        <v>49</v>
      </c>
      <c r="F1091" s="225">
        <v>0.85</v>
      </c>
      <c r="G1091" s="225">
        <v>41.65</v>
      </c>
      <c r="H1091" s="225"/>
      <c r="I1091" s="225"/>
      <c r="J1091" s="225">
        <v>183.53</v>
      </c>
      <c r="K1091" s="225"/>
      <c r="L1091" s="225">
        <v>4239</v>
      </c>
    </row>
    <row r="1092" spans="1:12" s="195" customFormat="1" x14ac:dyDescent="0.25">
      <c r="A1092" s="215"/>
      <c r="B1092" s="215"/>
      <c r="C1092" s="216" t="s">
        <v>390</v>
      </c>
      <c r="D1092" s="215"/>
      <c r="E1092" s="214"/>
      <c r="F1092" s="214"/>
      <c r="G1092" s="214"/>
      <c r="H1092" s="214"/>
      <c r="I1092" s="214"/>
      <c r="J1092" s="213">
        <v>1033.96</v>
      </c>
      <c r="K1092" s="213"/>
      <c r="L1092" s="213"/>
    </row>
    <row r="1093" spans="1:12" s="217" customFormat="1" ht="45.95" customHeight="1" x14ac:dyDescent="0.25">
      <c r="A1093" s="223" t="s">
        <v>479</v>
      </c>
      <c r="B1093" s="222" t="s">
        <v>447</v>
      </c>
      <c r="C1093" s="221" t="s">
        <v>712</v>
      </c>
      <c r="D1093" s="220" t="s">
        <v>31</v>
      </c>
      <c r="E1093" s="219">
        <v>1.729E-2</v>
      </c>
      <c r="F1093" s="219">
        <v>1</v>
      </c>
      <c r="G1093" s="219">
        <v>1.729E-2</v>
      </c>
      <c r="H1093" s="218">
        <v>30554.42</v>
      </c>
      <c r="I1093" s="218">
        <v>1</v>
      </c>
      <c r="J1093" s="218">
        <v>528.29</v>
      </c>
      <c r="K1093" s="218"/>
      <c r="L1093" s="218"/>
    </row>
    <row r="1094" spans="1:12" s="195" customFormat="1" x14ac:dyDescent="0.25">
      <c r="A1094" s="215"/>
      <c r="B1094" s="215"/>
      <c r="C1094" s="216" t="s">
        <v>390</v>
      </c>
      <c r="D1094" s="215"/>
      <c r="E1094" s="214"/>
      <c r="F1094" s="214"/>
      <c r="G1094" s="214"/>
      <c r="H1094" s="214"/>
      <c r="I1094" s="214"/>
      <c r="J1094" s="213">
        <v>528.29</v>
      </c>
      <c r="K1094" s="213"/>
      <c r="L1094" s="213"/>
    </row>
    <row r="1095" spans="1:12" s="217" customFormat="1" ht="45.95" customHeight="1" x14ac:dyDescent="0.25">
      <c r="A1095" s="223" t="s">
        <v>478</v>
      </c>
      <c r="B1095" s="222" t="s">
        <v>789</v>
      </c>
      <c r="C1095" s="221" t="s">
        <v>788</v>
      </c>
      <c r="D1095" s="220" t="s">
        <v>30</v>
      </c>
      <c r="E1095" s="219">
        <v>1130.5</v>
      </c>
      <c r="F1095" s="219">
        <v>1</v>
      </c>
      <c r="G1095" s="219">
        <v>1130.5</v>
      </c>
      <c r="H1095" s="218">
        <v>2.0699999999999998</v>
      </c>
      <c r="I1095" s="218">
        <v>1</v>
      </c>
      <c r="J1095" s="218">
        <v>2340.13</v>
      </c>
      <c r="K1095" s="218"/>
      <c r="L1095" s="218"/>
    </row>
    <row r="1096" spans="1:12" s="195" customFormat="1" x14ac:dyDescent="0.25">
      <c r="A1096" s="215"/>
      <c r="B1096" s="215"/>
      <c r="C1096" s="216" t="s">
        <v>390</v>
      </c>
      <c r="D1096" s="215"/>
      <c r="E1096" s="214"/>
      <c r="F1096" s="214"/>
      <c r="G1096" s="214"/>
      <c r="H1096" s="214"/>
      <c r="I1096" s="214"/>
      <c r="J1096" s="213">
        <v>2340.13</v>
      </c>
      <c r="K1096" s="213"/>
      <c r="L1096" s="213"/>
    </row>
    <row r="1097" spans="1:12" s="217" customFormat="1" ht="91.9" customHeight="1" x14ac:dyDescent="0.25">
      <c r="A1097" s="223" t="s">
        <v>475</v>
      </c>
      <c r="B1097" s="222" t="s">
        <v>577</v>
      </c>
      <c r="C1097" s="221" t="s">
        <v>576</v>
      </c>
      <c r="D1097" s="220" t="s">
        <v>15</v>
      </c>
      <c r="E1097" s="219">
        <v>1.33</v>
      </c>
      <c r="F1097" s="219">
        <v>1</v>
      </c>
      <c r="G1097" s="219">
        <v>1.33</v>
      </c>
      <c r="H1097" s="218"/>
      <c r="I1097" s="218"/>
      <c r="J1097" s="218"/>
      <c r="K1097" s="218"/>
      <c r="L1097" s="218"/>
    </row>
    <row r="1098" spans="1:12" s="224" customFormat="1" x14ac:dyDescent="0.25">
      <c r="A1098" s="229"/>
      <c r="B1098" s="228" t="s">
        <v>0</v>
      </c>
      <c r="C1098" s="227" t="s">
        <v>404</v>
      </c>
      <c r="D1098" s="226"/>
      <c r="E1098" s="225"/>
      <c r="F1098" s="225"/>
      <c r="G1098" s="225"/>
      <c r="H1098" s="225">
        <v>157</v>
      </c>
      <c r="I1098" s="225">
        <v>1.1499999999999999</v>
      </c>
      <c r="J1098" s="225">
        <v>240.13</v>
      </c>
      <c r="K1098" s="225">
        <v>23.1</v>
      </c>
      <c r="L1098" s="225">
        <v>5547</v>
      </c>
    </row>
    <row r="1099" spans="1:12" s="241" customFormat="1" hidden="1" outlineLevel="2" x14ac:dyDescent="0.25">
      <c r="A1099" s="243"/>
      <c r="B1099" s="228"/>
      <c r="C1099" s="242" t="s">
        <v>470</v>
      </c>
      <c r="D1099" s="226" t="s">
        <v>16</v>
      </c>
      <c r="E1099" s="225">
        <v>16.32</v>
      </c>
      <c r="F1099" s="225">
        <v>1.1499999999999999</v>
      </c>
      <c r="G1099" s="225">
        <v>24.96144</v>
      </c>
      <c r="H1099" s="225"/>
      <c r="I1099" s="225">
        <v>1</v>
      </c>
      <c r="J1099" s="225">
        <v>240.13</v>
      </c>
      <c r="K1099" s="225">
        <v>23.1</v>
      </c>
      <c r="L1099" s="225">
        <v>5547</v>
      </c>
    </row>
    <row r="1100" spans="1:12" s="224" customFormat="1" collapsed="1" x14ac:dyDescent="0.25">
      <c r="A1100" s="229"/>
      <c r="B1100" s="228" t="s">
        <v>1</v>
      </c>
      <c r="C1100" s="227" t="s">
        <v>415</v>
      </c>
      <c r="D1100" s="226"/>
      <c r="E1100" s="225"/>
      <c r="F1100" s="225"/>
      <c r="G1100" s="225"/>
      <c r="H1100" s="225">
        <v>1.62</v>
      </c>
      <c r="I1100" s="225">
        <v>1.25</v>
      </c>
      <c r="J1100" s="225">
        <v>2.69</v>
      </c>
      <c r="K1100" s="225"/>
      <c r="L1100" s="225"/>
    </row>
    <row r="1101" spans="1:12" s="241" customFormat="1" hidden="1" outlineLevel="2" x14ac:dyDescent="0.25">
      <c r="A1101" s="243" t="s">
        <v>0</v>
      </c>
      <c r="B1101" s="228" t="s">
        <v>428</v>
      </c>
      <c r="C1101" s="242" t="s">
        <v>24</v>
      </c>
      <c r="D1101" s="226" t="s">
        <v>18</v>
      </c>
      <c r="E1101" s="225">
        <v>0.02</v>
      </c>
      <c r="F1101" s="225">
        <v>1</v>
      </c>
      <c r="G1101" s="225">
        <v>2.6599999999999999E-2</v>
      </c>
      <c r="H1101" s="225">
        <v>65.709999999999994</v>
      </c>
      <c r="I1101" s="225">
        <v>1</v>
      </c>
      <c r="J1101" s="225">
        <v>1.75</v>
      </c>
      <c r="K1101" s="225">
        <v>9.1300000000000008</v>
      </c>
      <c r="L1101" s="225">
        <v>16</v>
      </c>
    </row>
    <row r="1102" spans="1:12" s="235" customFormat="1" hidden="1" outlineLevel="2" x14ac:dyDescent="0.25">
      <c r="A1102" s="247"/>
      <c r="B1102" s="245"/>
      <c r="C1102" s="246" t="s">
        <v>19</v>
      </c>
      <c r="D1102" s="245" t="s">
        <v>16</v>
      </c>
      <c r="E1102" s="244">
        <v>0.02</v>
      </c>
      <c r="F1102" s="244">
        <v>1</v>
      </c>
      <c r="G1102" s="244">
        <v>2.6599999999999999E-2</v>
      </c>
      <c r="H1102" s="244">
        <v>11.6</v>
      </c>
      <c r="I1102" s="244">
        <v>1</v>
      </c>
      <c r="J1102" s="244">
        <v>0.31</v>
      </c>
      <c r="K1102" s="244"/>
      <c r="L1102" s="244">
        <v>3</v>
      </c>
    </row>
    <row r="1103" spans="1:12" s="241" customFormat="1" ht="25.5" hidden="1" outlineLevel="2" x14ac:dyDescent="0.25">
      <c r="A1103" s="243" t="s">
        <v>1</v>
      </c>
      <c r="B1103" s="228" t="s">
        <v>414</v>
      </c>
      <c r="C1103" s="242" t="s">
        <v>17</v>
      </c>
      <c r="D1103" s="226" t="s">
        <v>18</v>
      </c>
      <c r="E1103" s="225">
        <v>0.01</v>
      </c>
      <c r="F1103" s="225">
        <v>1</v>
      </c>
      <c r="G1103" s="225">
        <v>1.3299999999999999E-2</v>
      </c>
      <c r="H1103" s="225">
        <v>31.26</v>
      </c>
      <c r="I1103" s="225">
        <v>1</v>
      </c>
      <c r="J1103" s="225">
        <v>0.42</v>
      </c>
      <c r="K1103" s="225">
        <v>9.1300000000000008</v>
      </c>
      <c r="L1103" s="225">
        <v>4</v>
      </c>
    </row>
    <row r="1104" spans="1:12" s="235" customFormat="1" hidden="1" outlineLevel="2" x14ac:dyDescent="0.25">
      <c r="A1104" s="247"/>
      <c r="B1104" s="245"/>
      <c r="C1104" s="246" t="s">
        <v>19</v>
      </c>
      <c r="D1104" s="245" t="s">
        <v>16</v>
      </c>
      <c r="E1104" s="244">
        <v>0.01</v>
      </c>
      <c r="F1104" s="244">
        <v>1</v>
      </c>
      <c r="G1104" s="244">
        <v>1.3299999999999999E-2</v>
      </c>
      <c r="H1104" s="244">
        <v>13.5</v>
      </c>
      <c r="I1104" s="244">
        <v>1</v>
      </c>
      <c r="J1104" s="244">
        <v>0.18</v>
      </c>
      <c r="K1104" s="244"/>
      <c r="L1104" s="244">
        <v>2</v>
      </c>
    </row>
    <row r="1105" spans="1:12" s="224" customFormat="1" collapsed="1" x14ac:dyDescent="0.25">
      <c r="A1105" s="229"/>
      <c r="B1105" s="228" t="s">
        <v>2</v>
      </c>
      <c r="C1105" s="227" t="s">
        <v>413</v>
      </c>
      <c r="D1105" s="226"/>
      <c r="E1105" s="225"/>
      <c r="F1105" s="225"/>
      <c r="G1105" s="225"/>
      <c r="H1105" s="225">
        <v>0.37</v>
      </c>
      <c r="I1105" s="225">
        <v>1.25</v>
      </c>
      <c r="J1105" s="225">
        <v>0.61</v>
      </c>
      <c r="K1105" s="225">
        <v>23.1</v>
      </c>
      <c r="L1105" s="225">
        <v>14</v>
      </c>
    </row>
    <row r="1106" spans="1:12" s="241" customFormat="1" hidden="1" outlineLevel="2" x14ac:dyDescent="0.25">
      <c r="A1106" s="243"/>
      <c r="B1106" s="228"/>
      <c r="C1106" s="242" t="s">
        <v>19</v>
      </c>
      <c r="D1106" s="226" t="s">
        <v>16</v>
      </c>
      <c r="E1106" s="225">
        <v>3.7499999999999999E-2</v>
      </c>
      <c r="F1106" s="225">
        <v>1</v>
      </c>
      <c r="G1106" s="225">
        <v>4.9875000000000003E-2</v>
      </c>
      <c r="H1106" s="225"/>
      <c r="I1106" s="225">
        <v>1</v>
      </c>
      <c r="J1106" s="225">
        <v>0.61</v>
      </c>
      <c r="K1106" s="225">
        <v>23.1</v>
      </c>
      <c r="L1106" s="225">
        <v>14</v>
      </c>
    </row>
    <row r="1107" spans="1:12" s="224" customFormat="1" collapsed="1" x14ac:dyDescent="0.25">
      <c r="A1107" s="229"/>
      <c r="B1107" s="228" t="s">
        <v>3</v>
      </c>
      <c r="C1107" s="227" t="s">
        <v>402</v>
      </c>
      <c r="D1107" s="226"/>
      <c r="E1107" s="225"/>
      <c r="F1107" s="225"/>
      <c r="G1107" s="225"/>
      <c r="H1107" s="225">
        <v>0.36</v>
      </c>
      <c r="I1107" s="225">
        <v>1</v>
      </c>
      <c r="J1107" s="225">
        <v>0.48</v>
      </c>
      <c r="K1107" s="225"/>
      <c r="L1107" s="225"/>
    </row>
    <row r="1108" spans="1:12" s="241" customFormat="1" hidden="1" outlineLevel="2" x14ac:dyDescent="0.25">
      <c r="A1108" s="243" t="s">
        <v>2</v>
      </c>
      <c r="B1108" s="228" t="s">
        <v>453</v>
      </c>
      <c r="C1108" s="242" t="s">
        <v>29</v>
      </c>
      <c r="D1108" s="226" t="s">
        <v>30</v>
      </c>
      <c r="E1108" s="225">
        <v>0.2</v>
      </c>
      <c r="F1108" s="225">
        <v>1</v>
      </c>
      <c r="G1108" s="225">
        <v>0.26600000000000001</v>
      </c>
      <c r="H1108" s="225">
        <v>1.82</v>
      </c>
      <c r="I1108" s="225">
        <v>1</v>
      </c>
      <c r="J1108" s="225">
        <v>0.48</v>
      </c>
      <c r="K1108" s="225">
        <v>5.34</v>
      </c>
      <c r="L1108" s="225">
        <v>3</v>
      </c>
    </row>
    <row r="1109" spans="1:12" s="230" customFormat="1" outlineLevel="1" collapsed="1" x14ac:dyDescent="0.25">
      <c r="A1109" s="234"/>
      <c r="B1109" s="232"/>
      <c r="C1109" s="233" t="s">
        <v>399</v>
      </c>
      <c r="D1109" s="232" t="s">
        <v>16</v>
      </c>
      <c r="E1109" s="231">
        <v>18.77</v>
      </c>
      <c r="F1109" s="231">
        <v>1.1499999999999999</v>
      </c>
      <c r="G1109" s="231">
        <v>24.96144</v>
      </c>
      <c r="H1109" s="231"/>
      <c r="I1109" s="231"/>
      <c r="J1109" s="231"/>
      <c r="K1109" s="231"/>
      <c r="L1109" s="231"/>
    </row>
    <row r="1110" spans="1:12" s="230" customFormat="1" outlineLevel="1" x14ac:dyDescent="0.25">
      <c r="A1110" s="234"/>
      <c r="B1110" s="232"/>
      <c r="C1110" s="233" t="s">
        <v>412</v>
      </c>
      <c r="D1110" s="232" t="s">
        <v>16</v>
      </c>
      <c r="E1110" s="231">
        <v>0.03</v>
      </c>
      <c r="F1110" s="231">
        <v>1.25</v>
      </c>
      <c r="G1110" s="231">
        <v>4.9875000000000003E-2</v>
      </c>
      <c r="H1110" s="231"/>
      <c r="I1110" s="231"/>
      <c r="J1110" s="231"/>
      <c r="K1110" s="231"/>
      <c r="L1110" s="231"/>
    </row>
    <row r="1111" spans="1:12" s="235" customFormat="1" x14ac:dyDescent="0.25">
      <c r="A1111" s="240"/>
      <c r="B1111" s="239"/>
      <c r="C1111" s="238" t="s">
        <v>398</v>
      </c>
      <c r="D1111" s="237"/>
      <c r="E1111" s="236"/>
      <c r="F1111" s="236"/>
      <c r="G1111" s="236"/>
      <c r="H1111" s="236"/>
      <c r="I1111" s="236"/>
      <c r="J1111" s="236">
        <v>243.3</v>
      </c>
      <c r="K1111" s="236"/>
      <c r="L1111" s="236"/>
    </row>
    <row r="1112" spans="1:12" s="230" customFormat="1" outlineLevel="1" x14ac:dyDescent="0.25">
      <c r="A1112" s="234"/>
      <c r="B1112" s="232"/>
      <c r="C1112" s="233" t="s">
        <v>397</v>
      </c>
      <c r="D1112" s="232"/>
      <c r="E1112" s="231"/>
      <c r="F1112" s="231"/>
      <c r="G1112" s="231"/>
      <c r="H1112" s="231"/>
      <c r="I1112" s="231"/>
      <c r="J1112" s="231">
        <v>240.74</v>
      </c>
      <c r="K1112" s="231"/>
      <c r="L1112" s="231">
        <v>5561</v>
      </c>
    </row>
    <row r="1113" spans="1:12" s="224" customFormat="1" x14ac:dyDescent="0.25">
      <c r="A1113" s="229"/>
      <c r="B1113" s="228" t="s">
        <v>451</v>
      </c>
      <c r="C1113" s="227" t="s">
        <v>452</v>
      </c>
      <c r="D1113" s="226" t="s">
        <v>20</v>
      </c>
      <c r="E1113" s="225">
        <v>100</v>
      </c>
      <c r="F1113" s="225">
        <v>0.9</v>
      </c>
      <c r="G1113" s="225">
        <v>90</v>
      </c>
      <c r="H1113" s="225"/>
      <c r="I1113" s="225"/>
      <c r="J1113" s="225">
        <v>216.67</v>
      </c>
      <c r="K1113" s="225"/>
      <c r="L1113" s="225">
        <v>5005</v>
      </c>
    </row>
    <row r="1114" spans="1:12" s="224" customFormat="1" x14ac:dyDescent="0.25">
      <c r="A1114" s="229"/>
      <c r="B1114" s="228" t="s">
        <v>451</v>
      </c>
      <c r="C1114" s="227" t="s">
        <v>450</v>
      </c>
      <c r="D1114" s="226" t="s">
        <v>20</v>
      </c>
      <c r="E1114" s="225">
        <v>49</v>
      </c>
      <c r="F1114" s="225">
        <v>0.85</v>
      </c>
      <c r="G1114" s="225">
        <v>41.65</v>
      </c>
      <c r="H1114" s="225"/>
      <c r="I1114" s="225"/>
      <c r="J1114" s="225">
        <v>100.27</v>
      </c>
      <c r="K1114" s="225"/>
      <c r="L1114" s="225">
        <v>2316</v>
      </c>
    </row>
    <row r="1115" spans="1:12" s="195" customFormat="1" x14ac:dyDescent="0.25">
      <c r="A1115" s="215"/>
      <c r="B1115" s="215"/>
      <c r="C1115" s="216" t="s">
        <v>390</v>
      </c>
      <c r="D1115" s="215"/>
      <c r="E1115" s="214"/>
      <c r="F1115" s="214"/>
      <c r="G1115" s="214"/>
      <c r="H1115" s="214"/>
      <c r="I1115" s="214"/>
      <c r="J1115" s="213">
        <v>560.24</v>
      </c>
      <c r="K1115" s="213"/>
      <c r="L1115" s="213"/>
    </row>
    <row r="1116" spans="1:12" s="217" customFormat="1" ht="45.95" customHeight="1" x14ac:dyDescent="0.25">
      <c r="A1116" s="223" t="s">
        <v>474</v>
      </c>
      <c r="B1116" s="222" t="s">
        <v>568</v>
      </c>
      <c r="C1116" s="221" t="s">
        <v>567</v>
      </c>
      <c r="D1116" s="220" t="s">
        <v>31</v>
      </c>
      <c r="E1116" s="219">
        <v>2.6599999999999999E-2</v>
      </c>
      <c r="F1116" s="219">
        <v>1</v>
      </c>
      <c r="G1116" s="219">
        <v>2.6599999999999999E-2</v>
      </c>
      <c r="H1116" s="218">
        <v>11300</v>
      </c>
      <c r="I1116" s="218">
        <v>1</v>
      </c>
      <c r="J1116" s="218">
        <v>300.58</v>
      </c>
      <c r="K1116" s="218"/>
      <c r="L1116" s="218"/>
    </row>
    <row r="1117" spans="1:12" s="195" customFormat="1" x14ac:dyDescent="0.25">
      <c r="A1117" s="215"/>
      <c r="B1117" s="215"/>
      <c r="C1117" s="216" t="s">
        <v>390</v>
      </c>
      <c r="D1117" s="215"/>
      <c r="E1117" s="214"/>
      <c r="F1117" s="214"/>
      <c r="G1117" s="214"/>
      <c r="H1117" s="214"/>
      <c r="I1117" s="214"/>
      <c r="J1117" s="213">
        <v>300.58</v>
      </c>
      <c r="K1117" s="213"/>
      <c r="L1117" s="213"/>
    </row>
    <row r="1118" spans="1:12" s="217" customFormat="1" ht="91.9" customHeight="1" x14ac:dyDescent="0.25">
      <c r="A1118" s="223" t="s">
        <v>473</v>
      </c>
      <c r="B1118" s="222" t="s">
        <v>573</v>
      </c>
      <c r="C1118" s="221" t="s">
        <v>572</v>
      </c>
      <c r="D1118" s="220" t="s">
        <v>15</v>
      </c>
      <c r="E1118" s="219">
        <v>1.33</v>
      </c>
      <c r="F1118" s="219">
        <v>1</v>
      </c>
      <c r="G1118" s="219">
        <v>1.33</v>
      </c>
      <c r="H1118" s="218"/>
      <c r="I1118" s="218"/>
      <c r="J1118" s="218"/>
      <c r="K1118" s="218"/>
      <c r="L1118" s="218"/>
    </row>
    <row r="1119" spans="1:12" s="224" customFormat="1" x14ac:dyDescent="0.25">
      <c r="A1119" s="229"/>
      <c r="B1119" s="228" t="s">
        <v>0</v>
      </c>
      <c r="C1119" s="227" t="s">
        <v>404</v>
      </c>
      <c r="D1119" s="226"/>
      <c r="E1119" s="225"/>
      <c r="F1119" s="225"/>
      <c r="G1119" s="225"/>
      <c r="H1119" s="225">
        <v>349.83</v>
      </c>
      <c r="I1119" s="225">
        <v>1.1499999999999999</v>
      </c>
      <c r="J1119" s="225">
        <v>535.05999999999995</v>
      </c>
      <c r="K1119" s="225">
        <v>23.1</v>
      </c>
      <c r="L1119" s="225">
        <v>12360</v>
      </c>
    </row>
    <row r="1120" spans="1:12" s="241" customFormat="1" hidden="1" outlineLevel="2" x14ac:dyDescent="0.25">
      <c r="A1120" s="243"/>
      <c r="B1120" s="228"/>
      <c r="C1120" s="242" t="s">
        <v>520</v>
      </c>
      <c r="D1120" s="226" t="s">
        <v>16</v>
      </c>
      <c r="E1120" s="225">
        <v>39</v>
      </c>
      <c r="F1120" s="225">
        <v>1.1499999999999999</v>
      </c>
      <c r="G1120" s="225">
        <v>59.650500000000001</v>
      </c>
      <c r="H1120" s="225"/>
      <c r="I1120" s="225">
        <v>1</v>
      </c>
      <c r="J1120" s="225">
        <v>535.05999999999995</v>
      </c>
      <c r="K1120" s="225">
        <v>23.1</v>
      </c>
      <c r="L1120" s="225">
        <v>12360</v>
      </c>
    </row>
    <row r="1121" spans="1:12" s="224" customFormat="1" collapsed="1" x14ac:dyDescent="0.25">
      <c r="A1121" s="229"/>
      <c r="B1121" s="228" t="s">
        <v>1</v>
      </c>
      <c r="C1121" s="227" t="s">
        <v>415</v>
      </c>
      <c r="D1121" s="226"/>
      <c r="E1121" s="225"/>
      <c r="F1121" s="225"/>
      <c r="G1121" s="225"/>
      <c r="H1121" s="225">
        <v>10.49</v>
      </c>
      <c r="I1121" s="225">
        <v>1.25</v>
      </c>
      <c r="J1121" s="225">
        <v>17.440000000000001</v>
      </c>
      <c r="K1121" s="225"/>
      <c r="L1121" s="225"/>
    </row>
    <row r="1122" spans="1:12" s="241" customFormat="1" hidden="1" outlineLevel="2" x14ac:dyDescent="0.25">
      <c r="A1122" s="243" t="s">
        <v>0</v>
      </c>
      <c r="B1122" s="228" t="s">
        <v>428</v>
      </c>
      <c r="C1122" s="242" t="s">
        <v>24</v>
      </c>
      <c r="D1122" s="226" t="s">
        <v>18</v>
      </c>
      <c r="E1122" s="225">
        <v>0.15</v>
      </c>
      <c r="F1122" s="225">
        <v>1</v>
      </c>
      <c r="G1122" s="225">
        <v>0.19950000000000001</v>
      </c>
      <c r="H1122" s="225">
        <v>65.709999999999994</v>
      </c>
      <c r="I1122" s="225">
        <v>1</v>
      </c>
      <c r="J1122" s="225">
        <v>13.11</v>
      </c>
      <c r="K1122" s="225">
        <v>9.1300000000000008</v>
      </c>
      <c r="L1122" s="225">
        <v>120</v>
      </c>
    </row>
    <row r="1123" spans="1:12" s="235" customFormat="1" hidden="1" outlineLevel="2" x14ac:dyDescent="0.25">
      <c r="A1123" s="247"/>
      <c r="B1123" s="245"/>
      <c r="C1123" s="246" t="s">
        <v>19</v>
      </c>
      <c r="D1123" s="245" t="s">
        <v>16</v>
      </c>
      <c r="E1123" s="244">
        <v>0.15</v>
      </c>
      <c r="F1123" s="244">
        <v>1</v>
      </c>
      <c r="G1123" s="244">
        <v>0.19950000000000001</v>
      </c>
      <c r="H1123" s="244">
        <v>11.6</v>
      </c>
      <c r="I1123" s="244">
        <v>1</v>
      </c>
      <c r="J1123" s="244">
        <v>2.31</v>
      </c>
      <c r="K1123" s="244"/>
      <c r="L1123" s="244">
        <v>21</v>
      </c>
    </row>
    <row r="1124" spans="1:12" s="241" customFormat="1" ht="25.5" hidden="1" outlineLevel="2" x14ac:dyDescent="0.25">
      <c r="A1124" s="243" t="s">
        <v>1</v>
      </c>
      <c r="B1124" s="228" t="s">
        <v>414</v>
      </c>
      <c r="C1124" s="242" t="s">
        <v>17</v>
      </c>
      <c r="D1124" s="226" t="s">
        <v>18</v>
      </c>
      <c r="E1124" s="225">
        <v>0.02</v>
      </c>
      <c r="F1124" s="225">
        <v>1</v>
      </c>
      <c r="G1124" s="225">
        <v>2.6599999999999999E-2</v>
      </c>
      <c r="H1124" s="225">
        <v>31.26</v>
      </c>
      <c r="I1124" s="225">
        <v>1</v>
      </c>
      <c r="J1124" s="225">
        <v>0.83</v>
      </c>
      <c r="K1124" s="225">
        <v>9.1300000000000008</v>
      </c>
      <c r="L1124" s="225">
        <v>8</v>
      </c>
    </row>
    <row r="1125" spans="1:12" s="235" customFormat="1" hidden="1" outlineLevel="2" x14ac:dyDescent="0.25">
      <c r="A1125" s="247"/>
      <c r="B1125" s="245"/>
      <c r="C1125" s="246" t="s">
        <v>19</v>
      </c>
      <c r="D1125" s="245" t="s">
        <v>16</v>
      </c>
      <c r="E1125" s="244">
        <v>0.02</v>
      </c>
      <c r="F1125" s="244">
        <v>1</v>
      </c>
      <c r="G1125" s="244">
        <v>2.6599999999999999E-2</v>
      </c>
      <c r="H1125" s="244">
        <v>13.5</v>
      </c>
      <c r="I1125" s="244">
        <v>1</v>
      </c>
      <c r="J1125" s="244">
        <v>0.36</v>
      </c>
      <c r="K1125" s="244"/>
      <c r="L1125" s="244">
        <v>3</v>
      </c>
    </row>
    <row r="1126" spans="1:12" s="224" customFormat="1" collapsed="1" x14ac:dyDescent="0.25">
      <c r="A1126" s="229"/>
      <c r="B1126" s="228" t="s">
        <v>2</v>
      </c>
      <c r="C1126" s="227" t="s">
        <v>413</v>
      </c>
      <c r="D1126" s="226"/>
      <c r="E1126" s="225"/>
      <c r="F1126" s="225"/>
      <c r="G1126" s="225"/>
      <c r="H1126" s="225">
        <v>2.0099999999999998</v>
      </c>
      <c r="I1126" s="225">
        <v>1.25</v>
      </c>
      <c r="J1126" s="225">
        <v>3.34</v>
      </c>
      <c r="K1126" s="225">
        <v>23.1</v>
      </c>
      <c r="L1126" s="225">
        <v>77</v>
      </c>
    </row>
    <row r="1127" spans="1:12" s="241" customFormat="1" hidden="1" outlineLevel="2" x14ac:dyDescent="0.25">
      <c r="A1127" s="243"/>
      <c r="B1127" s="228"/>
      <c r="C1127" s="242" t="s">
        <v>19</v>
      </c>
      <c r="D1127" s="226" t="s">
        <v>16</v>
      </c>
      <c r="E1127" s="225">
        <v>0.21249999999999999</v>
      </c>
      <c r="F1127" s="225">
        <v>1</v>
      </c>
      <c r="G1127" s="225">
        <v>0.28262500000000002</v>
      </c>
      <c r="H1127" s="225"/>
      <c r="I1127" s="225">
        <v>1</v>
      </c>
      <c r="J1127" s="225">
        <v>3.34</v>
      </c>
      <c r="K1127" s="225">
        <v>23.1</v>
      </c>
      <c r="L1127" s="225">
        <v>77</v>
      </c>
    </row>
    <row r="1128" spans="1:12" s="224" customFormat="1" collapsed="1" x14ac:dyDescent="0.25">
      <c r="A1128" s="229"/>
      <c r="B1128" s="228" t="s">
        <v>3</v>
      </c>
      <c r="C1128" s="227" t="s">
        <v>402</v>
      </c>
      <c r="D1128" s="226"/>
      <c r="E1128" s="225"/>
      <c r="F1128" s="225"/>
      <c r="G1128" s="225"/>
      <c r="H1128" s="225">
        <v>280.3</v>
      </c>
      <c r="I1128" s="225">
        <v>1</v>
      </c>
      <c r="J1128" s="225">
        <v>372.8</v>
      </c>
      <c r="K1128" s="225"/>
      <c r="L1128" s="225"/>
    </row>
    <row r="1129" spans="1:12" s="241" customFormat="1" hidden="1" outlineLevel="2" x14ac:dyDescent="0.25">
      <c r="A1129" s="243" t="s">
        <v>2</v>
      </c>
      <c r="B1129" s="228" t="s">
        <v>564</v>
      </c>
      <c r="C1129" s="242" t="s">
        <v>563</v>
      </c>
      <c r="D1129" s="226" t="s">
        <v>31</v>
      </c>
      <c r="E1129" s="225">
        <v>5.0999999999999997E-2</v>
      </c>
      <c r="F1129" s="225">
        <v>1</v>
      </c>
      <c r="G1129" s="225">
        <v>6.7830000000000001E-2</v>
      </c>
      <c r="H1129" s="225">
        <v>4294</v>
      </c>
      <c r="I1129" s="225">
        <v>1</v>
      </c>
      <c r="J1129" s="225">
        <v>291.26</v>
      </c>
      <c r="K1129" s="225">
        <v>5.34</v>
      </c>
      <c r="L1129" s="225">
        <v>1555</v>
      </c>
    </row>
    <row r="1130" spans="1:12" s="241" customFormat="1" ht="25.5" hidden="1" outlineLevel="2" x14ac:dyDescent="0.25">
      <c r="A1130" s="243" t="s">
        <v>3</v>
      </c>
      <c r="B1130" s="228" t="s">
        <v>454</v>
      </c>
      <c r="C1130" s="242" t="s">
        <v>356</v>
      </c>
      <c r="D1130" s="226" t="s">
        <v>25</v>
      </c>
      <c r="E1130" s="225">
        <v>0.84</v>
      </c>
      <c r="F1130" s="225">
        <v>1</v>
      </c>
      <c r="G1130" s="225">
        <v>1.1172</v>
      </c>
      <c r="H1130" s="225">
        <v>72.319999999999993</v>
      </c>
      <c r="I1130" s="225">
        <v>1</v>
      </c>
      <c r="J1130" s="225">
        <v>80.8</v>
      </c>
      <c r="K1130" s="225">
        <v>5.34</v>
      </c>
      <c r="L1130" s="225">
        <v>431</v>
      </c>
    </row>
    <row r="1131" spans="1:12" s="241" customFormat="1" hidden="1" outlineLevel="2" x14ac:dyDescent="0.25">
      <c r="A1131" s="243" t="s">
        <v>4</v>
      </c>
      <c r="B1131" s="228" t="s">
        <v>453</v>
      </c>
      <c r="C1131" s="242" t="s">
        <v>29</v>
      </c>
      <c r="D1131" s="226" t="s">
        <v>30</v>
      </c>
      <c r="E1131" s="225">
        <v>0.31</v>
      </c>
      <c r="F1131" s="225">
        <v>1</v>
      </c>
      <c r="G1131" s="225">
        <v>0.4123</v>
      </c>
      <c r="H1131" s="225">
        <v>1.82</v>
      </c>
      <c r="I1131" s="225">
        <v>1</v>
      </c>
      <c r="J1131" s="225">
        <v>0.75</v>
      </c>
      <c r="K1131" s="225">
        <v>5.34</v>
      </c>
      <c r="L1131" s="225">
        <v>4</v>
      </c>
    </row>
    <row r="1132" spans="1:12" s="230" customFormat="1" outlineLevel="1" collapsed="1" x14ac:dyDescent="0.25">
      <c r="A1132" s="234"/>
      <c r="B1132" s="232"/>
      <c r="C1132" s="233" t="s">
        <v>399</v>
      </c>
      <c r="D1132" s="232" t="s">
        <v>16</v>
      </c>
      <c r="E1132" s="231">
        <v>44.85</v>
      </c>
      <c r="F1132" s="231">
        <v>1.1499999999999999</v>
      </c>
      <c r="G1132" s="231">
        <v>59.650500000000001</v>
      </c>
      <c r="H1132" s="231"/>
      <c r="I1132" s="231"/>
      <c r="J1132" s="231"/>
      <c r="K1132" s="231"/>
      <c r="L1132" s="231"/>
    </row>
    <row r="1133" spans="1:12" s="230" customFormat="1" outlineLevel="1" x14ac:dyDescent="0.25">
      <c r="A1133" s="234"/>
      <c r="B1133" s="232"/>
      <c r="C1133" s="233" t="s">
        <v>412</v>
      </c>
      <c r="D1133" s="232" t="s">
        <v>16</v>
      </c>
      <c r="E1133" s="231">
        <v>0.17</v>
      </c>
      <c r="F1133" s="231">
        <v>1.25</v>
      </c>
      <c r="G1133" s="231">
        <v>0.28262500000000002</v>
      </c>
      <c r="H1133" s="231"/>
      <c r="I1133" s="231"/>
      <c r="J1133" s="231"/>
      <c r="K1133" s="231"/>
      <c r="L1133" s="231"/>
    </row>
    <row r="1134" spans="1:12" s="235" customFormat="1" x14ac:dyDescent="0.25">
      <c r="A1134" s="240"/>
      <c r="B1134" s="239"/>
      <c r="C1134" s="238" t="s">
        <v>398</v>
      </c>
      <c r="D1134" s="237"/>
      <c r="E1134" s="236"/>
      <c r="F1134" s="236"/>
      <c r="G1134" s="236"/>
      <c r="H1134" s="236"/>
      <c r="I1134" s="236"/>
      <c r="J1134" s="236">
        <v>925.3</v>
      </c>
      <c r="K1134" s="236"/>
      <c r="L1134" s="236"/>
    </row>
    <row r="1135" spans="1:12" s="230" customFormat="1" outlineLevel="1" x14ac:dyDescent="0.25">
      <c r="A1135" s="234"/>
      <c r="B1135" s="232"/>
      <c r="C1135" s="233" t="s">
        <v>397</v>
      </c>
      <c r="D1135" s="232"/>
      <c r="E1135" s="231"/>
      <c r="F1135" s="231"/>
      <c r="G1135" s="231"/>
      <c r="H1135" s="231"/>
      <c r="I1135" s="231"/>
      <c r="J1135" s="231">
        <v>538.4</v>
      </c>
      <c r="K1135" s="231"/>
      <c r="L1135" s="231">
        <v>12437</v>
      </c>
    </row>
    <row r="1136" spans="1:12" s="224" customFormat="1" x14ac:dyDescent="0.25">
      <c r="A1136" s="229"/>
      <c r="B1136" s="228" t="s">
        <v>451</v>
      </c>
      <c r="C1136" s="227" t="s">
        <v>452</v>
      </c>
      <c r="D1136" s="226" t="s">
        <v>20</v>
      </c>
      <c r="E1136" s="225">
        <v>100</v>
      </c>
      <c r="F1136" s="225">
        <v>0.9</v>
      </c>
      <c r="G1136" s="225">
        <v>90</v>
      </c>
      <c r="H1136" s="225"/>
      <c r="I1136" s="225"/>
      <c r="J1136" s="225">
        <v>484.57</v>
      </c>
      <c r="K1136" s="225"/>
      <c r="L1136" s="225">
        <v>11193</v>
      </c>
    </row>
    <row r="1137" spans="1:12" s="224" customFormat="1" x14ac:dyDescent="0.25">
      <c r="A1137" s="229"/>
      <c r="B1137" s="228" t="s">
        <v>451</v>
      </c>
      <c r="C1137" s="227" t="s">
        <v>450</v>
      </c>
      <c r="D1137" s="226" t="s">
        <v>20</v>
      </c>
      <c r="E1137" s="225">
        <v>49</v>
      </c>
      <c r="F1137" s="225">
        <v>0.85</v>
      </c>
      <c r="G1137" s="225">
        <v>41.65</v>
      </c>
      <c r="H1137" s="225"/>
      <c r="I1137" s="225"/>
      <c r="J1137" s="225">
        <v>224.25</v>
      </c>
      <c r="K1137" s="225"/>
      <c r="L1137" s="225">
        <v>5180</v>
      </c>
    </row>
    <row r="1138" spans="1:12" s="195" customFormat="1" x14ac:dyDescent="0.25">
      <c r="A1138" s="215"/>
      <c r="B1138" s="215"/>
      <c r="C1138" s="216" t="s">
        <v>390</v>
      </c>
      <c r="D1138" s="215"/>
      <c r="E1138" s="214"/>
      <c r="F1138" s="214"/>
      <c r="G1138" s="214"/>
      <c r="H1138" s="214"/>
      <c r="I1138" s="214"/>
      <c r="J1138" s="213">
        <v>1634.12</v>
      </c>
      <c r="K1138" s="213"/>
      <c r="L1138" s="213"/>
    </row>
    <row r="1139" spans="1:12" s="217" customFormat="1" ht="45.95" customHeight="1" x14ac:dyDescent="0.25">
      <c r="A1139" s="223" t="s">
        <v>472</v>
      </c>
      <c r="B1139" s="222" t="s">
        <v>561</v>
      </c>
      <c r="C1139" s="221" t="s">
        <v>560</v>
      </c>
      <c r="D1139" s="220" t="s">
        <v>31</v>
      </c>
      <c r="E1139" s="219">
        <v>8.3790000000000003E-2</v>
      </c>
      <c r="F1139" s="219">
        <v>1</v>
      </c>
      <c r="G1139" s="219">
        <v>8.3790000000000003E-2</v>
      </c>
      <c r="H1139" s="218">
        <v>22484.66</v>
      </c>
      <c r="I1139" s="218">
        <v>1</v>
      </c>
      <c r="J1139" s="218">
        <v>1883.99</v>
      </c>
      <c r="K1139" s="218"/>
      <c r="L1139" s="218"/>
    </row>
    <row r="1140" spans="1:12" s="195" customFormat="1" x14ac:dyDescent="0.25">
      <c r="A1140" s="215"/>
      <c r="B1140" s="215"/>
      <c r="C1140" s="216" t="s">
        <v>390</v>
      </c>
      <c r="D1140" s="215"/>
      <c r="E1140" s="214"/>
      <c r="F1140" s="214"/>
      <c r="G1140" s="214"/>
      <c r="H1140" s="214"/>
      <c r="I1140" s="214"/>
      <c r="J1140" s="213">
        <v>1883.99</v>
      </c>
      <c r="K1140" s="213"/>
      <c r="L1140" s="213"/>
    </row>
    <row r="1141" spans="1:12" s="195" customFormat="1" x14ac:dyDescent="0.25">
      <c r="A1141" s="212"/>
      <c r="B1141" s="211"/>
      <c r="C1141" s="211"/>
      <c r="D1141" s="211"/>
      <c r="E1141" s="211"/>
      <c r="F1141" s="211"/>
      <c r="G1141" s="211"/>
      <c r="H1141" s="211"/>
      <c r="I1141" s="211"/>
      <c r="J1141" s="210"/>
      <c r="K1141" s="211"/>
      <c r="L1141" s="210"/>
    </row>
    <row r="1142" spans="1:12" s="195" customFormat="1" x14ac:dyDescent="0.25">
      <c r="A1142" s="201"/>
      <c r="B1142" s="201"/>
      <c r="C1142" s="201" t="s">
        <v>512</v>
      </c>
      <c r="D1142" s="200"/>
      <c r="E1142" s="199"/>
      <c r="F1142" s="199"/>
      <c r="G1142" s="199"/>
      <c r="H1142" s="199"/>
      <c r="I1142" s="199"/>
      <c r="J1142" s="198">
        <v>41958.42</v>
      </c>
      <c r="K1142" s="197"/>
      <c r="L1142" s="196"/>
    </row>
    <row r="1143" spans="1:12" s="195" customFormat="1" x14ac:dyDescent="0.25">
      <c r="A1143" s="209"/>
      <c r="B1143" s="209"/>
      <c r="C1143" s="208" t="s">
        <v>374</v>
      </c>
      <c r="D1143" s="207"/>
      <c r="E1143" s="204"/>
      <c r="F1143" s="204"/>
      <c r="G1143" s="204"/>
      <c r="H1143" s="204"/>
      <c r="I1143" s="204"/>
      <c r="J1143" s="206"/>
      <c r="K1143" s="205"/>
      <c r="L1143" s="204"/>
    </row>
    <row r="1144" spans="1:12" s="195" customFormat="1" x14ac:dyDescent="0.25">
      <c r="A1144" s="203"/>
      <c r="B1144" s="203"/>
      <c r="C1144" s="202" t="s">
        <v>384</v>
      </c>
      <c r="D1144" s="200"/>
      <c r="E1144" s="199"/>
      <c r="F1144" s="199"/>
      <c r="G1144" s="199"/>
      <c r="H1144" s="199"/>
      <c r="I1144" s="199"/>
      <c r="J1144" s="198">
        <v>4439.01</v>
      </c>
      <c r="K1144" s="197"/>
      <c r="L1144" s="196"/>
    </row>
    <row r="1145" spans="1:12" s="195" customFormat="1" x14ac:dyDescent="0.25">
      <c r="A1145" s="203"/>
      <c r="B1145" s="203"/>
      <c r="C1145" s="202" t="s">
        <v>383</v>
      </c>
      <c r="D1145" s="200"/>
      <c r="E1145" s="199"/>
      <c r="F1145" s="199"/>
      <c r="G1145" s="199"/>
      <c r="H1145" s="199"/>
      <c r="I1145" s="199"/>
      <c r="J1145" s="198">
        <v>452.08</v>
      </c>
      <c r="K1145" s="197"/>
      <c r="L1145" s="196"/>
    </row>
    <row r="1146" spans="1:12" s="195" customFormat="1" x14ac:dyDescent="0.25">
      <c r="A1146" s="203"/>
      <c r="B1146" s="203"/>
      <c r="C1146" s="202" t="s">
        <v>382</v>
      </c>
      <c r="D1146" s="200"/>
      <c r="E1146" s="199"/>
      <c r="F1146" s="199"/>
      <c r="G1146" s="199"/>
      <c r="H1146" s="199"/>
      <c r="I1146" s="199"/>
      <c r="J1146" s="198">
        <v>37067.35</v>
      </c>
      <c r="K1146" s="197"/>
      <c r="L1146" s="196"/>
    </row>
    <row r="1147" spans="1:12" s="195" customFormat="1" x14ac:dyDescent="0.25">
      <c r="A1147" s="201"/>
      <c r="B1147" s="201"/>
      <c r="C1147" s="201" t="s">
        <v>388</v>
      </c>
      <c r="D1147" s="200"/>
      <c r="E1147" s="199"/>
      <c r="F1147" s="199"/>
      <c r="G1147" s="199"/>
      <c r="H1147" s="199"/>
      <c r="I1147" s="199"/>
      <c r="J1147" s="198">
        <v>4317.25</v>
      </c>
      <c r="K1147" s="197"/>
      <c r="L1147" s="196"/>
    </row>
    <row r="1148" spans="1:12" s="195" customFormat="1" x14ac:dyDescent="0.25">
      <c r="A1148" s="201"/>
      <c r="B1148" s="201"/>
      <c r="C1148" s="201" t="s">
        <v>387</v>
      </c>
      <c r="D1148" s="200"/>
      <c r="E1148" s="199"/>
      <c r="F1148" s="199"/>
      <c r="G1148" s="199"/>
      <c r="H1148" s="199"/>
      <c r="I1148" s="199"/>
      <c r="J1148" s="198">
        <v>2208.69</v>
      </c>
      <c r="K1148" s="197"/>
      <c r="L1148" s="196"/>
    </row>
    <row r="1149" spans="1:12" s="195" customFormat="1" x14ac:dyDescent="0.25">
      <c r="A1149" s="209"/>
      <c r="B1149" s="209" t="s">
        <v>378</v>
      </c>
      <c r="C1149" s="208" t="s">
        <v>377</v>
      </c>
      <c r="D1149" s="207"/>
      <c r="E1149" s="204"/>
      <c r="F1149" s="204"/>
      <c r="G1149" s="204"/>
      <c r="H1149" s="204"/>
      <c r="I1149" s="204"/>
      <c r="J1149" s="206">
        <v>4552.5</v>
      </c>
      <c r="K1149" s="205"/>
      <c r="L1149" s="204"/>
    </row>
    <row r="1150" spans="1:12" s="195" customFormat="1" x14ac:dyDescent="0.25">
      <c r="A1150" s="201"/>
      <c r="B1150" s="201"/>
      <c r="C1150" s="201" t="s">
        <v>511</v>
      </c>
      <c r="D1150" s="200"/>
      <c r="E1150" s="199"/>
      <c r="F1150" s="199"/>
      <c r="G1150" s="199"/>
      <c r="H1150" s="199"/>
      <c r="I1150" s="199"/>
      <c r="J1150" s="198">
        <v>48484.36</v>
      </c>
      <c r="K1150" s="197"/>
      <c r="L1150" s="196"/>
    </row>
    <row r="1151" spans="1:12" s="195" customFormat="1" x14ac:dyDescent="0.25">
      <c r="A1151" s="212"/>
      <c r="B1151" s="211"/>
      <c r="C1151" s="211"/>
      <c r="D1151" s="211"/>
      <c r="E1151" s="211"/>
      <c r="F1151" s="211"/>
      <c r="G1151" s="211"/>
      <c r="H1151" s="211"/>
      <c r="I1151" s="211"/>
      <c r="J1151" s="210"/>
      <c r="K1151" s="211"/>
      <c r="L1151" s="210"/>
    </row>
    <row r="1152" spans="1:12" ht="15" customHeight="1" thickBot="1" x14ac:dyDescent="0.25">
      <c r="A1152" s="444" t="s">
        <v>1230</v>
      </c>
      <c r="B1152" s="445"/>
      <c r="C1152" s="445"/>
      <c r="D1152" s="445"/>
      <c r="E1152" s="445"/>
      <c r="F1152" s="445"/>
      <c r="G1152" s="445"/>
      <c r="H1152" s="445"/>
      <c r="I1152" s="445"/>
      <c r="J1152" s="445"/>
      <c r="K1152" s="445"/>
      <c r="L1152" s="446"/>
    </row>
    <row r="1153" spans="1:12" s="217" customFormat="1" ht="91.9" customHeight="1" thickTop="1" x14ac:dyDescent="0.25">
      <c r="A1153" s="223" t="s">
        <v>471</v>
      </c>
      <c r="B1153" s="222" t="s">
        <v>983</v>
      </c>
      <c r="C1153" s="221" t="s">
        <v>1229</v>
      </c>
      <c r="D1153" s="220" t="s">
        <v>25</v>
      </c>
      <c r="E1153" s="219">
        <v>432</v>
      </c>
      <c r="F1153" s="219">
        <v>1</v>
      </c>
      <c r="G1153" s="219">
        <v>432</v>
      </c>
      <c r="H1153" s="218"/>
      <c r="I1153" s="218"/>
      <c r="J1153" s="218"/>
      <c r="K1153" s="218"/>
      <c r="L1153" s="218"/>
    </row>
    <row r="1154" spans="1:12" s="224" customFormat="1" x14ac:dyDescent="0.25">
      <c r="A1154" s="229"/>
      <c r="B1154" s="228" t="s">
        <v>0</v>
      </c>
      <c r="C1154" s="227" t="s">
        <v>404</v>
      </c>
      <c r="D1154" s="226"/>
      <c r="E1154" s="225"/>
      <c r="F1154" s="225"/>
      <c r="G1154" s="225"/>
      <c r="H1154" s="225">
        <v>4.38</v>
      </c>
      <c r="I1154" s="225">
        <v>1</v>
      </c>
      <c r="J1154" s="225">
        <v>1892.16</v>
      </c>
      <c r="K1154" s="225">
        <v>23.1</v>
      </c>
      <c r="L1154" s="225">
        <v>43710</v>
      </c>
    </row>
    <row r="1155" spans="1:12" s="241" customFormat="1" hidden="1" outlineLevel="2" x14ac:dyDescent="0.25">
      <c r="A1155" s="243"/>
      <c r="B1155" s="228"/>
      <c r="C1155" s="242" t="s">
        <v>1228</v>
      </c>
      <c r="D1155" s="226" t="s">
        <v>16</v>
      </c>
      <c r="E1155" s="225">
        <v>0.57999999999999996</v>
      </c>
      <c r="F1155" s="225">
        <v>1</v>
      </c>
      <c r="G1155" s="225">
        <v>250.56</v>
      </c>
      <c r="H1155" s="225"/>
      <c r="I1155" s="225">
        <v>1</v>
      </c>
      <c r="J1155" s="225">
        <v>1892.16</v>
      </c>
      <c r="K1155" s="225">
        <v>23.1</v>
      </c>
      <c r="L1155" s="225">
        <v>43710</v>
      </c>
    </row>
    <row r="1156" spans="1:12" s="230" customFormat="1" outlineLevel="1" collapsed="1" x14ac:dyDescent="0.25">
      <c r="A1156" s="234"/>
      <c r="B1156" s="232"/>
      <c r="C1156" s="233" t="s">
        <v>399</v>
      </c>
      <c r="D1156" s="232" t="s">
        <v>16</v>
      </c>
      <c r="E1156" s="231">
        <v>0.57999999999999996</v>
      </c>
      <c r="F1156" s="231">
        <v>1</v>
      </c>
      <c r="G1156" s="231">
        <v>250.56</v>
      </c>
      <c r="H1156" s="231"/>
      <c r="I1156" s="231"/>
      <c r="J1156" s="231"/>
      <c r="K1156" s="231"/>
      <c r="L1156" s="231"/>
    </row>
    <row r="1157" spans="1:12" s="235" customFormat="1" x14ac:dyDescent="0.25">
      <c r="A1157" s="240"/>
      <c r="B1157" s="239"/>
      <c r="C1157" s="238" t="s">
        <v>398</v>
      </c>
      <c r="D1157" s="237"/>
      <c r="E1157" s="236"/>
      <c r="F1157" s="236"/>
      <c r="G1157" s="236"/>
      <c r="H1157" s="236"/>
      <c r="I1157" s="236"/>
      <c r="J1157" s="236">
        <v>1892.16</v>
      </c>
      <c r="K1157" s="236"/>
      <c r="L1157" s="236"/>
    </row>
    <row r="1158" spans="1:12" s="230" customFormat="1" outlineLevel="1" x14ac:dyDescent="0.25">
      <c r="A1158" s="234"/>
      <c r="B1158" s="232"/>
      <c r="C1158" s="233" t="s">
        <v>397</v>
      </c>
      <c r="D1158" s="232"/>
      <c r="E1158" s="231"/>
      <c r="F1158" s="231"/>
      <c r="G1158" s="231"/>
      <c r="H1158" s="231"/>
      <c r="I1158" s="231"/>
      <c r="J1158" s="231">
        <v>1892.16</v>
      </c>
      <c r="K1158" s="231"/>
      <c r="L1158" s="231">
        <v>43710</v>
      </c>
    </row>
    <row r="1159" spans="1:12" s="224" customFormat="1" x14ac:dyDescent="0.25">
      <c r="A1159" s="229"/>
      <c r="B1159" s="228" t="s">
        <v>980</v>
      </c>
      <c r="C1159" s="227" t="s">
        <v>981</v>
      </c>
      <c r="D1159" s="226" t="s">
        <v>20</v>
      </c>
      <c r="E1159" s="225">
        <v>90</v>
      </c>
      <c r="F1159" s="225">
        <v>1</v>
      </c>
      <c r="G1159" s="225">
        <v>90</v>
      </c>
      <c r="H1159" s="225"/>
      <c r="I1159" s="225"/>
      <c r="J1159" s="225">
        <v>1702.08</v>
      </c>
      <c r="K1159" s="225"/>
      <c r="L1159" s="225">
        <v>39338</v>
      </c>
    </row>
    <row r="1160" spans="1:12" s="224" customFormat="1" x14ac:dyDescent="0.25">
      <c r="A1160" s="229"/>
      <c r="B1160" s="228" t="s">
        <v>980</v>
      </c>
      <c r="C1160" s="227" t="s">
        <v>979</v>
      </c>
      <c r="D1160" s="226" t="s">
        <v>20</v>
      </c>
      <c r="E1160" s="225">
        <v>46</v>
      </c>
      <c r="F1160" s="225">
        <v>1</v>
      </c>
      <c r="G1160" s="225">
        <v>46</v>
      </c>
      <c r="H1160" s="225"/>
      <c r="I1160" s="225"/>
      <c r="J1160" s="225">
        <v>868.32</v>
      </c>
      <c r="K1160" s="225"/>
      <c r="L1160" s="225">
        <v>20105</v>
      </c>
    </row>
    <row r="1161" spans="1:12" s="195" customFormat="1" x14ac:dyDescent="0.25">
      <c r="A1161" s="215"/>
      <c r="B1161" s="215"/>
      <c r="C1161" s="216" t="s">
        <v>390</v>
      </c>
      <c r="D1161" s="215"/>
      <c r="E1161" s="214"/>
      <c r="F1161" s="214"/>
      <c r="G1161" s="214"/>
      <c r="H1161" s="214"/>
      <c r="I1161" s="214"/>
      <c r="J1161" s="213">
        <v>4462.5600000000004</v>
      </c>
      <c r="K1161" s="213"/>
      <c r="L1161" s="213"/>
    </row>
    <row r="1162" spans="1:12" s="217" customFormat="1" ht="91.9" customHeight="1" x14ac:dyDescent="0.25">
      <c r="A1162" s="223" t="s">
        <v>469</v>
      </c>
      <c r="B1162" s="222" t="s">
        <v>790</v>
      </c>
      <c r="C1162" s="221" t="s">
        <v>1227</v>
      </c>
      <c r="D1162" s="220" t="s">
        <v>15</v>
      </c>
      <c r="E1162" s="219">
        <v>4.32</v>
      </c>
      <c r="F1162" s="219">
        <v>1</v>
      </c>
      <c r="G1162" s="219">
        <v>4.32</v>
      </c>
      <c r="H1162" s="218"/>
      <c r="I1162" s="218"/>
      <c r="J1162" s="218"/>
      <c r="K1162" s="218"/>
      <c r="L1162" s="218"/>
    </row>
    <row r="1163" spans="1:12" s="224" customFormat="1" x14ac:dyDescent="0.25">
      <c r="A1163" s="229"/>
      <c r="B1163" s="228" t="s">
        <v>0</v>
      </c>
      <c r="C1163" s="227" t="s">
        <v>404</v>
      </c>
      <c r="D1163" s="226"/>
      <c r="E1163" s="225"/>
      <c r="F1163" s="225"/>
      <c r="G1163" s="225"/>
      <c r="H1163" s="225">
        <v>277.14</v>
      </c>
      <c r="I1163" s="225">
        <v>1.1499999999999999</v>
      </c>
      <c r="J1163" s="225">
        <v>1376.83</v>
      </c>
      <c r="K1163" s="225">
        <v>23.1</v>
      </c>
      <c r="L1163" s="225">
        <v>31805</v>
      </c>
    </row>
    <row r="1164" spans="1:12" s="241" customFormat="1" hidden="1" outlineLevel="2" x14ac:dyDescent="0.25">
      <c r="A1164" s="243"/>
      <c r="B1164" s="228"/>
      <c r="C1164" s="242" t="s">
        <v>416</v>
      </c>
      <c r="D1164" s="226" t="s">
        <v>16</v>
      </c>
      <c r="E1164" s="225">
        <v>32.49</v>
      </c>
      <c r="F1164" s="225">
        <v>1.1499999999999999</v>
      </c>
      <c r="G1164" s="225">
        <v>161.41032000000001</v>
      </c>
      <c r="H1164" s="225"/>
      <c r="I1164" s="225">
        <v>1</v>
      </c>
      <c r="J1164" s="225">
        <v>1376.83</v>
      </c>
      <c r="K1164" s="225">
        <v>23.1</v>
      </c>
      <c r="L1164" s="225">
        <v>31805</v>
      </c>
    </row>
    <row r="1165" spans="1:12" s="224" customFormat="1" collapsed="1" x14ac:dyDescent="0.25">
      <c r="A1165" s="229"/>
      <c r="B1165" s="228" t="s">
        <v>1</v>
      </c>
      <c r="C1165" s="227" t="s">
        <v>415</v>
      </c>
      <c r="D1165" s="226"/>
      <c r="E1165" s="225"/>
      <c r="F1165" s="225"/>
      <c r="G1165" s="225"/>
      <c r="H1165" s="225">
        <v>17.03</v>
      </c>
      <c r="I1165" s="225">
        <v>1.25</v>
      </c>
      <c r="J1165" s="225">
        <v>91.97</v>
      </c>
      <c r="K1165" s="225"/>
      <c r="L1165" s="225"/>
    </row>
    <row r="1166" spans="1:12" s="241" customFormat="1" hidden="1" outlineLevel="2" x14ac:dyDescent="0.25">
      <c r="A1166" s="243" t="s">
        <v>0</v>
      </c>
      <c r="B1166" s="228" t="s">
        <v>556</v>
      </c>
      <c r="C1166" s="242" t="s">
        <v>37</v>
      </c>
      <c r="D1166" s="226" t="s">
        <v>18</v>
      </c>
      <c r="E1166" s="225">
        <v>0.02</v>
      </c>
      <c r="F1166" s="225">
        <v>1</v>
      </c>
      <c r="G1166" s="225">
        <v>8.6400000000000005E-2</v>
      </c>
      <c r="H1166" s="225">
        <v>89.99</v>
      </c>
      <c r="I1166" s="225">
        <v>1</v>
      </c>
      <c r="J1166" s="225">
        <v>7.78</v>
      </c>
      <c r="K1166" s="225">
        <v>9.1300000000000008</v>
      </c>
      <c r="L1166" s="225">
        <v>71</v>
      </c>
    </row>
    <row r="1167" spans="1:12" s="235" customFormat="1" hidden="1" outlineLevel="2" x14ac:dyDescent="0.25">
      <c r="A1167" s="247"/>
      <c r="B1167" s="245"/>
      <c r="C1167" s="246" t="s">
        <v>19</v>
      </c>
      <c r="D1167" s="245" t="s">
        <v>16</v>
      </c>
      <c r="E1167" s="244">
        <v>0.02</v>
      </c>
      <c r="F1167" s="244">
        <v>1</v>
      </c>
      <c r="G1167" s="244">
        <v>8.6400000000000005E-2</v>
      </c>
      <c r="H1167" s="244">
        <v>10.06</v>
      </c>
      <c r="I1167" s="244">
        <v>1</v>
      </c>
      <c r="J1167" s="244">
        <v>0.87</v>
      </c>
      <c r="K1167" s="244"/>
      <c r="L1167" s="244">
        <v>8</v>
      </c>
    </row>
    <row r="1168" spans="1:12" s="241" customFormat="1" ht="25.5" hidden="1" outlineLevel="2" x14ac:dyDescent="0.25">
      <c r="A1168" s="243" t="s">
        <v>1</v>
      </c>
      <c r="B1168" s="228" t="s">
        <v>555</v>
      </c>
      <c r="C1168" s="242" t="s">
        <v>554</v>
      </c>
      <c r="D1168" s="226" t="s">
        <v>18</v>
      </c>
      <c r="E1168" s="225">
        <v>0.7</v>
      </c>
      <c r="F1168" s="225">
        <v>1</v>
      </c>
      <c r="G1168" s="225">
        <v>3.024</v>
      </c>
      <c r="H1168" s="225">
        <v>12.39</v>
      </c>
      <c r="I1168" s="225">
        <v>1</v>
      </c>
      <c r="J1168" s="225">
        <v>37.47</v>
      </c>
      <c r="K1168" s="225">
        <v>9.1300000000000008</v>
      </c>
      <c r="L1168" s="225">
        <v>342</v>
      </c>
    </row>
    <row r="1169" spans="1:12" s="235" customFormat="1" hidden="1" outlineLevel="2" x14ac:dyDescent="0.25">
      <c r="A1169" s="247"/>
      <c r="B1169" s="245"/>
      <c r="C1169" s="246" t="s">
        <v>19</v>
      </c>
      <c r="D1169" s="245" t="s">
        <v>16</v>
      </c>
      <c r="E1169" s="244">
        <v>0.7</v>
      </c>
      <c r="F1169" s="244">
        <v>1</v>
      </c>
      <c r="G1169" s="244">
        <v>3.024</v>
      </c>
      <c r="H1169" s="244">
        <v>10.06</v>
      </c>
      <c r="I1169" s="244">
        <v>1</v>
      </c>
      <c r="J1169" s="244">
        <v>30.42</v>
      </c>
      <c r="K1169" s="244"/>
      <c r="L1169" s="244">
        <v>278</v>
      </c>
    </row>
    <row r="1170" spans="1:12" s="241" customFormat="1" ht="25.5" hidden="1" outlineLevel="2" x14ac:dyDescent="0.25">
      <c r="A1170" s="243" t="s">
        <v>2</v>
      </c>
      <c r="B1170" s="228" t="s">
        <v>414</v>
      </c>
      <c r="C1170" s="242" t="s">
        <v>17</v>
      </c>
      <c r="D1170" s="226" t="s">
        <v>18</v>
      </c>
      <c r="E1170" s="225">
        <v>0.21</v>
      </c>
      <c r="F1170" s="225">
        <v>1</v>
      </c>
      <c r="G1170" s="225">
        <v>0.90720000000000001</v>
      </c>
      <c r="H1170" s="225">
        <v>31.26</v>
      </c>
      <c r="I1170" s="225">
        <v>1</v>
      </c>
      <c r="J1170" s="225">
        <v>28.36</v>
      </c>
      <c r="K1170" s="225">
        <v>9.1300000000000008</v>
      </c>
      <c r="L1170" s="225">
        <v>259</v>
      </c>
    </row>
    <row r="1171" spans="1:12" s="235" customFormat="1" hidden="1" outlineLevel="2" x14ac:dyDescent="0.25">
      <c r="A1171" s="247"/>
      <c r="B1171" s="245"/>
      <c r="C1171" s="246" t="s">
        <v>19</v>
      </c>
      <c r="D1171" s="245" t="s">
        <v>16</v>
      </c>
      <c r="E1171" s="244">
        <v>0.21</v>
      </c>
      <c r="F1171" s="244">
        <v>1</v>
      </c>
      <c r="G1171" s="244">
        <v>0.90720000000000001</v>
      </c>
      <c r="H1171" s="244">
        <v>13.5</v>
      </c>
      <c r="I1171" s="244">
        <v>1</v>
      </c>
      <c r="J1171" s="244">
        <v>12.25</v>
      </c>
      <c r="K1171" s="244"/>
      <c r="L1171" s="244">
        <v>112</v>
      </c>
    </row>
    <row r="1172" spans="1:12" s="224" customFormat="1" collapsed="1" x14ac:dyDescent="0.25">
      <c r="A1172" s="229"/>
      <c r="B1172" s="228" t="s">
        <v>2</v>
      </c>
      <c r="C1172" s="227" t="s">
        <v>413</v>
      </c>
      <c r="D1172" s="226"/>
      <c r="E1172" s="225"/>
      <c r="F1172" s="225"/>
      <c r="G1172" s="225"/>
      <c r="H1172" s="225">
        <v>10.08</v>
      </c>
      <c r="I1172" s="225">
        <v>1.25</v>
      </c>
      <c r="J1172" s="225">
        <v>54.43</v>
      </c>
      <c r="K1172" s="225">
        <v>23.1</v>
      </c>
      <c r="L1172" s="225">
        <v>1257</v>
      </c>
    </row>
    <row r="1173" spans="1:12" s="241" customFormat="1" hidden="1" outlineLevel="2" x14ac:dyDescent="0.25">
      <c r="A1173" s="243"/>
      <c r="B1173" s="228"/>
      <c r="C1173" s="242" t="s">
        <v>19</v>
      </c>
      <c r="D1173" s="226" t="s">
        <v>16</v>
      </c>
      <c r="E1173" s="225">
        <v>1.1625000000000001</v>
      </c>
      <c r="F1173" s="225">
        <v>1</v>
      </c>
      <c r="G1173" s="225">
        <v>5.0220000000000002</v>
      </c>
      <c r="H1173" s="225"/>
      <c r="I1173" s="225">
        <v>1</v>
      </c>
      <c r="J1173" s="225">
        <v>54.43</v>
      </c>
      <c r="K1173" s="225">
        <v>9.1300000000000008</v>
      </c>
      <c r="L1173" s="225">
        <v>497</v>
      </c>
    </row>
    <row r="1174" spans="1:12" s="224" customFormat="1" collapsed="1" x14ac:dyDescent="0.25">
      <c r="A1174" s="229"/>
      <c r="B1174" s="228" t="s">
        <v>3</v>
      </c>
      <c r="C1174" s="227" t="s">
        <v>402</v>
      </c>
      <c r="D1174" s="226"/>
      <c r="E1174" s="225"/>
      <c r="F1174" s="225"/>
      <c r="G1174" s="225"/>
      <c r="H1174" s="225">
        <v>1.24</v>
      </c>
      <c r="I1174" s="225">
        <v>1</v>
      </c>
      <c r="J1174" s="225">
        <v>5.36</v>
      </c>
      <c r="K1174" s="225"/>
      <c r="L1174" s="225"/>
    </row>
    <row r="1175" spans="1:12" s="241" customFormat="1" hidden="1" outlineLevel="2" x14ac:dyDescent="0.25">
      <c r="A1175" s="243" t="s">
        <v>3</v>
      </c>
      <c r="B1175" s="228" t="s">
        <v>458</v>
      </c>
      <c r="C1175" s="242" t="s">
        <v>22</v>
      </c>
      <c r="D1175" s="226" t="s">
        <v>23</v>
      </c>
      <c r="E1175" s="225">
        <v>0.51</v>
      </c>
      <c r="F1175" s="225">
        <v>1</v>
      </c>
      <c r="G1175" s="225">
        <v>2.2031999999999998</v>
      </c>
      <c r="H1175" s="225">
        <v>2.44</v>
      </c>
      <c r="I1175" s="225">
        <v>1</v>
      </c>
      <c r="J1175" s="225">
        <v>5.38</v>
      </c>
      <c r="K1175" s="225">
        <v>5.34</v>
      </c>
      <c r="L1175" s="225">
        <v>29</v>
      </c>
    </row>
    <row r="1176" spans="1:12" s="230" customFormat="1" outlineLevel="1" collapsed="1" x14ac:dyDescent="0.25">
      <c r="A1176" s="234"/>
      <c r="B1176" s="232"/>
      <c r="C1176" s="233" t="s">
        <v>399</v>
      </c>
      <c r="D1176" s="232" t="s">
        <v>16</v>
      </c>
      <c r="E1176" s="231">
        <v>37.36</v>
      </c>
      <c r="F1176" s="231">
        <v>1.1499999999999999</v>
      </c>
      <c r="G1176" s="231">
        <v>161.41032000000001</v>
      </c>
      <c r="H1176" s="231"/>
      <c r="I1176" s="231"/>
      <c r="J1176" s="231"/>
      <c r="K1176" s="231"/>
      <c r="L1176" s="231"/>
    </row>
    <row r="1177" spans="1:12" s="230" customFormat="1" outlineLevel="1" x14ac:dyDescent="0.25">
      <c r="A1177" s="234"/>
      <c r="B1177" s="232"/>
      <c r="C1177" s="233" t="s">
        <v>412</v>
      </c>
      <c r="D1177" s="232" t="s">
        <v>16</v>
      </c>
      <c r="E1177" s="231">
        <v>0.93</v>
      </c>
      <c r="F1177" s="231">
        <v>1.25</v>
      </c>
      <c r="G1177" s="231">
        <v>5.0220000000000002</v>
      </c>
      <c r="H1177" s="231"/>
      <c r="I1177" s="231"/>
      <c r="J1177" s="231"/>
      <c r="K1177" s="231"/>
      <c r="L1177" s="231"/>
    </row>
    <row r="1178" spans="1:12" s="235" customFormat="1" x14ac:dyDescent="0.25">
      <c r="A1178" s="240"/>
      <c r="B1178" s="239"/>
      <c r="C1178" s="238" t="s">
        <v>398</v>
      </c>
      <c r="D1178" s="237"/>
      <c r="E1178" s="236"/>
      <c r="F1178" s="236"/>
      <c r="G1178" s="236"/>
      <c r="H1178" s="236"/>
      <c r="I1178" s="236"/>
      <c r="J1178" s="236">
        <v>1474.16</v>
      </c>
      <c r="K1178" s="236"/>
      <c r="L1178" s="236"/>
    </row>
    <row r="1179" spans="1:12" s="230" customFormat="1" outlineLevel="1" x14ac:dyDescent="0.25">
      <c r="A1179" s="234"/>
      <c r="B1179" s="232"/>
      <c r="C1179" s="233" t="s">
        <v>397</v>
      </c>
      <c r="D1179" s="232"/>
      <c r="E1179" s="231"/>
      <c r="F1179" s="231"/>
      <c r="G1179" s="231"/>
      <c r="H1179" s="231"/>
      <c r="I1179" s="231"/>
      <c r="J1179" s="231">
        <v>1431.26</v>
      </c>
      <c r="K1179" s="231"/>
      <c r="L1179" s="231">
        <v>33062</v>
      </c>
    </row>
    <row r="1180" spans="1:12" s="224" customFormat="1" x14ac:dyDescent="0.25">
      <c r="A1180" s="229"/>
      <c r="B1180" s="228" t="s">
        <v>451</v>
      </c>
      <c r="C1180" s="227" t="s">
        <v>452</v>
      </c>
      <c r="D1180" s="226" t="s">
        <v>20</v>
      </c>
      <c r="E1180" s="225">
        <v>100</v>
      </c>
      <c r="F1180" s="225">
        <v>0.9</v>
      </c>
      <c r="G1180" s="225">
        <v>90</v>
      </c>
      <c r="H1180" s="225"/>
      <c r="I1180" s="225"/>
      <c r="J1180" s="225">
        <v>1288.1400000000001</v>
      </c>
      <c r="K1180" s="225"/>
      <c r="L1180" s="225">
        <v>29756</v>
      </c>
    </row>
    <row r="1181" spans="1:12" s="224" customFormat="1" x14ac:dyDescent="0.25">
      <c r="A1181" s="229"/>
      <c r="B1181" s="228" t="s">
        <v>451</v>
      </c>
      <c r="C1181" s="227" t="s">
        <v>450</v>
      </c>
      <c r="D1181" s="226" t="s">
        <v>20</v>
      </c>
      <c r="E1181" s="225">
        <v>49</v>
      </c>
      <c r="F1181" s="225">
        <v>0.85</v>
      </c>
      <c r="G1181" s="225">
        <v>41.65</v>
      </c>
      <c r="H1181" s="225"/>
      <c r="I1181" s="225"/>
      <c r="J1181" s="225">
        <v>596.12</v>
      </c>
      <c r="K1181" s="225"/>
      <c r="L1181" s="225">
        <v>13770</v>
      </c>
    </row>
    <row r="1182" spans="1:12" s="195" customFormat="1" x14ac:dyDescent="0.25">
      <c r="A1182" s="215"/>
      <c r="B1182" s="215"/>
      <c r="C1182" s="216" t="s">
        <v>390</v>
      </c>
      <c r="D1182" s="215"/>
      <c r="E1182" s="214"/>
      <c r="F1182" s="214"/>
      <c r="G1182" s="214"/>
      <c r="H1182" s="214"/>
      <c r="I1182" s="214"/>
      <c r="J1182" s="213">
        <v>3358.42</v>
      </c>
      <c r="K1182" s="213"/>
      <c r="L1182" s="213"/>
    </row>
    <row r="1183" spans="1:12" s="217" customFormat="1" ht="45.95" customHeight="1" x14ac:dyDescent="0.25">
      <c r="A1183" s="223" t="s">
        <v>466</v>
      </c>
      <c r="B1183" s="222" t="s">
        <v>447</v>
      </c>
      <c r="C1183" s="221" t="s">
        <v>712</v>
      </c>
      <c r="D1183" s="220" t="s">
        <v>31</v>
      </c>
      <c r="E1183" s="219">
        <v>5.6160000000000002E-2</v>
      </c>
      <c r="F1183" s="219">
        <v>1</v>
      </c>
      <c r="G1183" s="219">
        <v>5.6160000000000002E-2</v>
      </c>
      <c r="H1183" s="218">
        <v>30554.42</v>
      </c>
      <c r="I1183" s="218">
        <v>1</v>
      </c>
      <c r="J1183" s="218">
        <v>1715.94</v>
      </c>
      <c r="K1183" s="218"/>
      <c r="L1183" s="218"/>
    </row>
    <row r="1184" spans="1:12" s="195" customFormat="1" x14ac:dyDescent="0.25">
      <c r="A1184" s="215"/>
      <c r="B1184" s="215"/>
      <c r="C1184" s="216" t="s">
        <v>390</v>
      </c>
      <c r="D1184" s="215"/>
      <c r="E1184" s="214"/>
      <c r="F1184" s="214"/>
      <c r="G1184" s="214"/>
      <c r="H1184" s="214"/>
      <c r="I1184" s="214"/>
      <c r="J1184" s="213">
        <v>1715.94</v>
      </c>
      <c r="K1184" s="213"/>
      <c r="L1184" s="213"/>
    </row>
    <row r="1185" spans="1:12" s="217" customFormat="1" ht="45.95" customHeight="1" x14ac:dyDescent="0.25">
      <c r="A1185" s="223" t="s">
        <v>461</v>
      </c>
      <c r="B1185" s="222" t="s">
        <v>789</v>
      </c>
      <c r="C1185" s="221" t="s">
        <v>788</v>
      </c>
      <c r="D1185" s="220" t="s">
        <v>30</v>
      </c>
      <c r="E1185" s="219">
        <v>3672</v>
      </c>
      <c r="F1185" s="219">
        <v>1</v>
      </c>
      <c r="G1185" s="219">
        <v>3672</v>
      </c>
      <c r="H1185" s="218">
        <v>2.0699999999999998</v>
      </c>
      <c r="I1185" s="218">
        <v>1</v>
      </c>
      <c r="J1185" s="218">
        <v>7601.04</v>
      </c>
      <c r="K1185" s="218"/>
      <c r="L1185" s="218"/>
    </row>
    <row r="1186" spans="1:12" s="195" customFormat="1" x14ac:dyDescent="0.25">
      <c r="A1186" s="215"/>
      <c r="B1186" s="215"/>
      <c r="C1186" s="216" t="s">
        <v>390</v>
      </c>
      <c r="D1186" s="215"/>
      <c r="E1186" s="214"/>
      <c r="F1186" s="214"/>
      <c r="G1186" s="214"/>
      <c r="H1186" s="214"/>
      <c r="I1186" s="214"/>
      <c r="J1186" s="213">
        <v>7601.04</v>
      </c>
      <c r="K1186" s="213"/>
      <c r="L1186" s="213"/>
    </row>
    <row r="1187" spans="1:12" s="217" customFormat="1" ht="91.9" customHeight="1" x14ac:dyDescent="0.25">
      <c r="A1187" s="223" t="s">
        <v>459</v>
      </c>
      <c r="B1187" s="222" t="s">
        <v>577</v>
      </c>
      <c r="C1187" s="221" t="s">
        <v>576</v>
      </c>
      <c r="D1187" s="220" t="s">
        <v>15</v>
      </c>
      <c r="E1187" s="219">
        <v>4.32</v>
      </c>
      <c r="F1187" s="219">
        <v>1</v>
      </c>
      <c r="G1187" s="219">
        <v>4.32</v>
      </c>
      <c r="H1187" s="218"/>
      <c r="I1187" s="218"/>
      <c r="J1187" s="218"/>
      <c r="K1187" s="218"/>
      <c r="L1187" s="218"/>
    </row>
    <row r="1188" spans="1:12" s="224" customFormat="1" x14ac:dyDescent="0.25">
      <c r="A1188" s="229"/>
      <c r="B1188" s="228" t="s">
        <v>0</v>
      </c>
      <c r="C1188" s="227" t="s">
        <v>404</v>
      </c>
      <c r="D1188" s="226"/>
      <c r="E1188" s="225"/>
      <c r="F1188" s="225"/>
      <c r="G1188" s="225"/>
      <c r="H1188" s="225">
        <v>157</v>
      </c>
      <c r="I1188" s="225">
        <v>1.1499999999999999</v>
      </c>
      <c r="J1188" s="225">
        <v>779.98</v>
      </c>
      <c r="K1188" s="225">
        <v>23.1</v>
      </c>
      <c r="L1188" s="225">
        <v>18017</v>
      </c>
    </row>
    <row r="1189" spans="1:12" s="241" customFormat="1" hidden="1" outlineLevel="2" x14ac:dyDescent="0.25">
      <c r="A1189" s="243"/>
      <c r="B1189" s="228"/>
      <c r="C1189" s="242" t="s">
        <v>470</v>
      </c>
      <c r="D1189" s="226" t="s">
        <v>16</v>
      </c>
      <c r="E1189" s="225">
        <v>16.32</v>
      </c>
      <c r="F1189" s="225">
        <v>1.1499999999999999</v>
      </c>
      <c r="G1189" s="225">
        <v>81.077759999999998</v>
      </c>
      <c r="H1189" s="225"/>
      <c r="I1189" s="225">
        <v>1</v>
      </c>
      <c r="J1189" s="225">
        <v>779.98</v>
      </c>
      <c r="K1189" s="225">
        <v>23.1</v>
      </c>
      <c r="L1189" s="225">
        <v>18017</v>
      </c>
    </row>
    <row r="1190" spans="1:12" s="224" customFormat="1" collapsed="1" x14ac:dyDescent="0.25">
      <c r="A1190" s="229"/>
      <c r="B1190" s="228" t="s">
        <v>1</v>
      </c>
      <c r="C1190" s="227" t="s">
        <v>415</v>
      </c>
      <c r="D1190" s="226"/>
      <c r="E1190" s="225"/>
      <c r="F1190" s="225"/>
      <c r="G1190" s="225"/>
      <c r="H1190" s="225">
        <v>1.62</v>
      </c>
      <c r="I1190" s="225">
        <v>1.25</v>
      </c>
      <c r="J1190" s="225">
        <v>8.73</v>
      </c>
      <c r="K1190" s="225"/>
      <c r="L1190" s="225"/>
    </row>
    <row r="1191" spans="1:12" s="241" customFormat="1" hidden="1" outlineLevel="2" x14ac:dyDescent="0.25">
      <c r="A1191" s="243" t="s">
        <v>0</v>
      </c>
      <c r="B1191" s="228" t="s">
        <v>428</v>
      </c>
      <c r="C1191" s="242" t="s">
        <v>24</v>
      </c>
      <c r="D1191" s="226" t="s">
        <v>18</v>
      </c>
      <c r="E1191" s="225">
        <v>0.02</v>
      </c>
      <c r="F1191" s="225">
        <v>1</v>
      </c>
      <c r="G1191" s="225">
        <v>8.6400000000000005E-2</v>
      </c>
      <c r="H1191" s="225">
        <v>65.709999999999994</v>
      </c>
      <c r="I1191" s="225">
        <v>1</v>
      </c>
      <c r="J1191" s="225">
        <v>5.68</v>
      </c>
      <c r="K1191" s="225">
        <v>9.1300000000000008</v>
      </c>
      <c r="L1191" s="225">
        <v>52</v>
      </c>
    </row>
    <row r="1192" spans="1:12" s="235" customFormat="1" hidden="1" outlineLevel="2" x14ac:dyDescent="0.25">
      <c r="A1192" s="247"/>
      <c r="B1192" s="245"/>
      <c r="C1192" s="246" t="s">
        <v>19</v>
      </c>
      <c r="D1192" s="245" t="s">
        <v>16</v>
      </c>
      <c r="E1192" s="244">
        <v>0.02</v>
      </c>
      <c r="F1192" s="244">
        <v>1</v>
      </c>
      <c r="G1192" s="244">
        <v>8.6400000000000005E-2</v>
      </c>
      <c r="H1192" s="244">
        <v>11.6</v>
      </c>
      <c r="I1192" s="244">
        <v>1</v>
      </c>
      <c r="J1192" s="244">
        <v>1</v>
      </c>
      <c r="K1192" s="244"/>
      <c r="L1192" s="244">
        <v>9</v>
      </c>
    </row>
    <row r="1193" spans="1:12" s="241" customFormat="1" ht="25.5" hidden="1" outlineLevel="2" x14ac:dyDescent="0.25">
      <c r="A1193" s="243" t="s">
        <v>1</v>
      </c>
      <c r="B1193" s="228" t="s">
        <v>414</v>
      </c>
      <c r="C1193" s="242" t="s">
        <v>17</v>
      </c>
      <c r="D1193" s="226" t="s">
        <v>18</v>
      </c>
      <c r="E1193" s="225">
        <v>0.01</v>
      </c>
      <c r="F1193" s="225">
        <v>1</v>
      </c>
      <c r="G1193" s="225">
        <v>4.3200000000000002E-2</v>
      </c>
      <c r="H1193" s="225">
        <v>31.26</v>
      </c>
      <c r="I1193" s="225">
        <v>1</v>
      </c>
      <c r="J1193" s="225">
        <v>1.35</v>
      </c>
      <c r="K1193" s="225">
        <v>9.1300000000000008</v>
      </c>
      <c r="L1193" s="225">
        <v>12</v>
      </c>
    </row>
    <row r="1194" spans="1:12" s="235" customFormat="1" hidden="1" outlineLevel="2" x14ac:dyDescent="0.25">
      <c r="A1194" s="247"/>
      <c r="B1194" s="245"/>
      <c r="C1194" s="246" t="s">
        <v>19</v>
      </c>
      <c r="D1194" s="245" t="s">
        <v>16</v>
      </c>
      <c r="E1194" s="244">
        <v>0.01</v>
      </c>
      <c r="F1194" s="244">
        <v>1</v>
      </c>
      <c r="G1194" s="244">
        <v>4.3200000000000002E-2</v>
      </c>
      <c r="H1194" s="244">
        <v>13.5</v>
      </c>
      <c r="I1194" s="244">
        <v>1</v>
      </c>
      <c r="J1194" s="244">
        <v>0.57999999999999996</v>
      </c>
      <c r="K1194" s="244"/>
      <c r="L1194" s="244">
        <v>5</v>
      </c>
    </row>
    <row r="1195" spans="1:12" s="224" customFormat="1" collapsed="1" x14ac:dyDescent="0.25">
      <c r="A1195" s="229"/>
      <c r="B1195" s="228" t="s">
        <v>2</v>
      </c>
      <c r="C1195" s="227" t="s">
        <v>413</v>
      </c>
      <c r="D1195" s="226"/>
      <c r="E1195" s="225"/>
      <c r="F1195" s="225"/>
      <c r="G1195" s="225"/>
      <c r="H1195" s="225">
        <v>0.37</v>
      </c>
      <c r="I1195" s="225">
        <v>1.25</v>
      </c>
      <c r="J1195" s="225">
        <v>1.99</v>
      </c>
      <c r="K1195" s="225">
        <v>23.1</v>
      </c>
      <c r="L1195" s="225">
        <v>46</v>
      </c>
    </row>
    <row r="1196" spans="1:12" s="241" customFormat="1" hidden="1" outlineLevel="2" x14ac:dyDescent="0.25">
      <c r="A1196" s="243"/>
      <c r="B1196" s="228"/>
      <c r="C1196" s="242" t="s">
        <v>19</v>
      </c>
      <c r="D1196" s="226" t="s">
        <v>16</v>
      </c>
      <c r="E1196" s="225">
        <v>3.7499999999999999E-2</v>
      </c>
      <c r="F1196" s="225">
        <v>1</v>
      </c>
      <c r="G1196" s="225">
        <v>0.16200000000000001</v>
      </c>
      <c r="H1196" s="225"/>
      <c r="I1196" s="225">
        <v>1</v>
      </c>
      <c r="J1196" s="225">
        <v>1.99</v>
      </c>
      <c r="K1196" s="225">
        <v>23.1</v>
      </c>
      <c r="L1196" s="225">
        <v>46</v>
      </c>
    </row>
    <row r="1197" spans="1:12" s="224" customFormat="1" collapsed="1" x14ac:dyDescent="0.25">
      <c r="A1197" s="229"/>
      <c r="B1197" s="228" t="s">
        <v>3</v>
      </c>
      <c r="C1197" s="227" t="s">
        <v>402</v>
      </c>
      <c r="D1197" s="226"/>
      <c r="E1197" s="225"/>
      <c r="F1197" s="225"/>
      <c r="G1197" s="225"/>
      <c r="H1197" s="225">
        <v>0.36</v>
      </c>
      <c r="I1197" s="225">
        <v>1</v>
      </c>
      <c r="J1197" s="225">
        <v>1.56</v>
      </c>
      <c r="K1197" s="225"/>
      <c r="L1197" s="225"/>
    </row>
    <row r="1198" spans="1:12" s="241" customFormat="1" hidden="1" outlineLevel="2" x14ac:dyDescent="0.25">
      <c r="A1198" s="243" t="s">
        <v>2</v>
      </c>
      <c r="B1198" s="228" t="s">
        <v>453</v>
      </c>
      <c r="C1198" s="242" t="s">
        <v>29</v>
      </c>
      <c r="D1198" s="226" t="s">
        <v>30</v>
      </c>
      <c r="E1198" s="225">
        <v>0.2</v>
      </c>
      <c r="F1198" s="225">
        <v>1</v>
      </c>
      <c r="G1198" s="225">
        <v>0.86399999999999999</v>
      </c>
      <c r="H1198" s="225">
        <v>1.82</v>
      </c>
      <c r="I1198" s="225">
        <v>1</v>
      </c>
      <c r="J1198" s="225">
        <v>1.57</v>
      </c>
      <c r="K1198" s="225">
        <v>5.34</v>
      </c>
      <c r="L1198" s="225">
        <v>8</v>
      </c>
    </row>
    <row r="1199" spans="1:12" s="230" customFormat="1" outlineLevel="1" collapsed="1" x14ac:dyDescent="0.25">
      <c r="A1199" s="234"/>
      <c r="B1199" s="232"/>
      <c r="C1199" s="233" t="s">
        <v>399</v>
      </c>
      <c r="D1199" s="232" t="s">
        <v>16</v>
      </c>
      <c r="E1199" s="231">
        <v>18.77</v>
      </c>
      <c r="F1199" s="231">
        <v>1.1499999999999999</v>
      </c>
      <c r="G1199" s="231">
        <v>81.077759999999998</v>
      </c>
      <c r="H1199" s="231"/>
      <c r="I1199" s="231"/>
      <c r="J1199" s="231"/>
      <c r="K1199" s="231"/>
      <c r="L1199" s="231"/>
    </row>
    <row r="1200" spans="1:12" s="230" customFormat="1" outlineLevel="1" x14ac:dyDescent="0.25">
      <c r="A1200" s="234"/>
      <c r="B1200" s="232"/>
      <c r="C1200" s="233" t="s">
        <v>412</v>
      </c>
      <c r="D1200" s="232" t="s">
        <v>16</v>
      </c>
      <c r="E1200" s="231">
        <v>0.03</v>
      </c>
      <c r="F1200" s="231">
        <v>1.25</v>
      </c>
      <c r="G1200" s="231">
        <v>0.16200000000000001</v>
      </c>
      <c r="H1200" s="231"/>
      <c r="I1200" s="231"/>
      <c r="J1200" s="231"/>
      <c r="K1200" s="231"/>
      <c r="L1200" s="231"/>
    </row>
    <row r="1201" spans="1:12" s="235" customFormat="1" x14ac:dyDescent="0.25">
      <c r="A1201" s="240"/>
      <c r="B1201" s="239"/>
      <c r="C1201" s="238" t="s">
        <v>398</v>
      </c>
      <c r="D1201" s="237"/>
      <c r="E1201" s="236"/>
      <c r="F1201" s="236"/>
      <c r="G1201" s="236"/>
      <c r="H1201" s="236"/>
      <c r="I1201" s="236"/>
      <c r="J1201" s="236">
        <v>790.27</v>
      </c>
      <c r="K1201" s="236"/>
      <c r="L1201" s="236"/>
    </row>
    <row r="1202" spans="1:12" s="230" customFormat="1" outlineLevel="1" x14ac:dyDescent="0.25">
      <c r="A1202" s="234"/>
      <c r="B1202" s="232"/>
      <c r="C1202" s="233" t="s">
        <v>397</v>
      </c>
      <c r="D1202" s="232"/>
      <c r="E1202" s="231"/>
      <c r="F1202" s="231"/>
      <c r="G1202" s="231"/>
      <c r="H1202" s="231"/>
      <c r="I1202" s="231"/>
      <c r="J1202" s="231">
        <v>781.97</v>
      </c>
      <c r="K1202" s="231"/>
      <c r="L1202" s="231">
        <v>18064</v>
      </c>
    </row>
    <row r="1203" spans="1:12" s="224" customFormat="1" x14ac:dyDescent="0.25">
      <c r="A1203" s="229"/>
      <c r="B1203" s="228" t="s">
        <v>451</v>
      </c>
      <c r="C1203" s="227" t="s">
        <v>452</v>
      </c>
      <c r="D1203" s="226" t="s">
        <v>20</v>
      </c>
      <c r="E1203" s="225">
        <v>100</v>
      </c>
      <c r="F1203" s="225">
        <v>0.9</v>
      </c>
      <c r="G1203" s="225">
        <v>90</v>
      </c>
      <c r="H1203" s="225"/>
      <c r="I1203" s="225"/>
      <c r="J1203" s="225">
        <v>703.77</v>
      </c>
      <c r="K1203" s="225"/>
      <c r="L1203" s="225">
        <v>16257</v>
      </c>
    </row>
    <row r="1204" spans="1:12" s="224" customFormat="1" x14ac:dyDescent="0.25">
      <c r="A1204" s="229"/>
      <c r="B1204" s="228" t="s">
        <v>451</v>
      </c>
      <c r="C1204" s="227" t="s">
        <v>450</v>
      </c>
      <c r="D1204" s="226" t="s">
        <v>20</v>
      </c>
      <c r="E1204" s="225">
        <v>49</v>
      </c>
      <c r="F1204" s="225">
        <v>0.85</v>
      </c>
      <c r="G1204" s="225">
        <v>41.65</v>
      </c>
      <c r="H1204" s="225"/>
      <c r="I1204" s="225"/>
      <c r="J1204" s="225">
        <v>325.68</v>
      </c>
      <c r="K1204" s="225"/>
      <c r="L1204" s="225">
        <v>7524</v>
      </c>
    </row>
    <row r="1205" spans="1:12" s="195" customFormat="1" x14ac:dyDescent="0.25">
      <c r="A1205" s="215"/>
      <c r="B1205" s="215"/>
      <c r="C1205" s="216" t="s">
        <v>390</v>
      </c>
      <c r="D1205" s="215"/>
      <c r="E1205" s="214"/>
      <c r="F1205" s="214"/>
      <c r="G1205" s="214"/>
      <c r="H1205" s="214"/>
      <c r="I1205" s="214"/>
      <c r="J1205" s="213">
        <v>1819.72</v>
      </c>
      <c r="K1205" s="213"/>
      <c r="L1205" s="213"/>
    </row>
    <row r="1206" spans="1:12" s="217" customFormat="1" ht="45.95" customHeight="1" x14ac:dyDescent="0.25">
      <c r="A1206" s="223" t="s">
        <v>457</v>
      </c>
      <c r="B1206" s="222" t="s">
        <v>568</v>
      </c>
      <c r="C1206" s="221" t="s">
        <v>567</v>
      </c>
      <c r="D1206" s="220" t="s">
        <v>31</v>
      </c>
      <c r="E1206" s="219">
        <v>8.6400000000000005E-2</v>
      </c>
      <c r="F1206" s="219">
        <v>1</v>
      </c>
      <c r="G1206" s="219">
        <v>8.6400000000000005E-2</v>
      </c>
      <c r="H1206" s="218">
        <v>11300</v>
      </c>
      <c r="I1206" s="218">
        <v>1</v>
      </c>
      <c r="J1206" s="218">
        <v>976.32</v>
      </c>
      <c r="K1206" s="218"/>
      <c r="L1206" s="218"/>
    </row>
    <row r="1207" spans="1:12" s="195" customFormat="1" x14ac:dyDescent="0.25">
      <c r="A1207" s="215"/>
      <c r="B1207" s="215"/>
      <c r="C1207" s="216" t="s">
        <v>390</v>
      </c>
      <c r="D1207" s="215"/>
      <c r="E1207" s="214"/>
      <c r="F1207" s="214"/>
      <c r="G1207" s="214"/>
      <c r="H1207" s="214"/>
      <c r="I1207" s="214"/>
      <c r="J1207" s="213">
        <v>976.32</v>
      </c>
      <c r="K1207" s="213"/>
      <c r="L1207" s="213"/>
    </row>
    <row r="1208" spans="1:12" s="217" customFormat="1" ht="91.9" customHeight="1" x14ac:dyDescent="0.25">
      <c r="A1208" s="223" t="s">
        <v>456</v>
      </c>
      <c r="B1208" s="222" t="s">
        <v>573</v>
      </c>
      <c r="C1208" s="221" t="s">
        <v>572</v>
      </c>
      <c r="D1208" s="220" t="s">
        <v>15</v>
      </c>
      <c r="E1208" s="219">
        <v>4.32</v>
      </c>
      <c r="F1208" s="219">
        <v>1</v>
      </c>
      <c r="G1208" s="219">
        <v>4.32</v>
      </c>
      <c r="H1208" s="218"/>
      <c r="I1208" s="218"/>
      <c r="J1208" s="218"/>
      <c r="K1208" s="218"/>
      <c r="L1208" s="218"/>
    </row>
    <row r="1209" spans="1:12" s="224" customFormat="1" x14ac:dyDescent="0.25">
      <c r="A1209" s="229"/>
      <c r="B1209" s="228" t="s">
        <v>0</v>
      </c>
      <c r="C1209" s="227" t="s">
        <v>404</v>
      </c>
      <c r="D1209" s="226"/>
      <c r="E1209" s="225"/>
      <c r="F1209" s="225"/>
      <c r="G1209" s="225"/>
      <c r="H1209" s="225">
        <v>349.83</v>
      </c>
      <c r="I1209" s="225">
        <v>1.1499999999999999</v>
      </c>
      <c r="J1209" s="225">
        <v>1737.94</v>
      </c>
      <c r="K1209" s="225">
        <v>23.1</v>
      </c>
      <c r="L1209" s="225">
        <v>40147</v>
      </c>
    </row>
    <row r="1210" spans="1:12" s="241" customFormat="1" hidden="1" outlineLevel="2" x14ac:dyDescent="0.25">
      <c r="A1210" s="243"/>
      <c r="B1210" s="228"/>
      <c r="C1210" s="242" t="s">
        <v>520</v>
      </c>
      <c r="D1210" s="226" t="s">
        <v>16</v>
      </c>
      <c r="E1210" s="225">
        <v>39</v>
      </c>
      <c r="F1210" s="225">
        <v>1.1499999999999999</v>
      </c>
      <c r="G1210" s="225">
        <v>193.75200000000001</v>
      </c>
      <c r="H1210" s="225"/>
      <c r="I1210" s="225">
        <v>1</v>
      </c>
      <c r="J1210" s="225">
        <v>1737.94</v>
      </c>
      <c r="K1210" s="225">
        <v>23.1</v>
      </c>
      <c r="L1210" s="225">
        <v>40147</v>
      </c>
    </row>
    <row r="1211" spans="1:12" s="224" customFormat="1" collapsed="1" x14ac:dyDescent="0.25">
      <c r="A1211" s="229"/>
      <c r="B1211" s="228" t="s">
        <v>1</v>
      </c>
      <c r="C1211" s="227" t="s">
        <v>415</v>
      </c>
      <c r="D1211" s="226"/>
      <c r="E1211" s="225"/>
      <c r="F1211" s="225"/>
      <c r="G1211" s="225"/>
      <c r="H1211" s="225">
        <v>10.49</v>
      </c>
      <c r="I1211" s="225">
        <v>1.25</v>
      </c>
      <c r="J1211" s="225">
        <v>56.64</v>
      </c>
      <c r="K1211" s="225"/>
      <c r="L1211" s="225"/>
    </row>
    <row r="1212" spans="1:12" s="241" customFormat="1" hidden="1" outlineLevel="2" x14ac:dyDescent="0.25">
      <c r="A1212" s="243" t="s">
        <v>0</v>
      </c>
      <c r="B1212" s="228" t="s">
        <v>428</v>
      </c>
      <c r="C1212" s="242" t="s">
        <v>24</v>
      </c>
      <c r="D1212" s="226" t="s">
        <v>18</v>
      </c>
      <c r="E1212" s="225">
        <v>0.15</v>
      </c>
      <c r="F1212" s="225">
        <v>1</v>
      </c>
      <c r="G1212" s="225">
        <v>0.64800000000000002</v>
      </c>
      <c r="H1212" s="225">
        <v>65.709999999999994</v>
      </c>
      <c r="I1212" s="225">
        <v>1</v>
      </c>
      <c r="J1212" s="225">
        <v>42.58</v>
      </c>
      <c r="K1212" s="225">
        <v>9.1300000000000008</v>
      </c>
      <c r="L1212" s="225">
        <v>389</v>
      </c>
    </row>
    <row r="1213" spans="1:12" s="235" customFormat="1" hidden="1" outlineLevel="2" x14ac:dyDescent="0.25">
      <c r="A1213" s="247"/>
      <c r="B1213" s="245"/>
      <c r="C1213" s="246" t="s">
        <v>19</v>
      </c>
      <c r="D1213" s="245" t="s">
        <v>16</v>
      </c>
      <c r="E1213" s="244">
        <v>0.15</v>
      </c>
      <c r="F1213" s="244">
        <v>1</v>
      </c>
      <c r="G1213" s="244">
        <v>0.64800000000000002</v>
      </c>
      <c r="H1213" s="244">
        <v>11.6</v>
      </c>
      <c r="I1213" s="244">
        <v>1</v>
      </c>
      <c r="J1213" s="244">
        <v>7.52</v>
      </c>
      <c r="K1213" s="244"/>
      <c r="L1213" s="244">
        <v>69</v>
      </c>
    </row>
    <row r="1214" spans="1:12" s="241" customFormat="1" ht="25.5" hidden="1" outlineLevel="2" x14ac:dyDescent="0.25">
      <c r="A1214" s="243" t="s">
        <v>1</v>
      </c>
      <c r="B1214" s="228" t="s">
        <v>414</v>
      </c>
      <c r="C1214" s="242" t="s">
        <v>17</v>
      </c>
      <c r="D1214" s="226" t="s">
        <v>18</v>
      </c>
      <c r="E1214" s="225">
        <v>0.02</v>
      </c>
      <c r="F1214" s="225">
        <v>1</v>
      </c>
      <c r="G1214" s="225">
        <v>8.6400000000000005E-2</v>
      </c>
      <c r="H1214" s="225">
        <v>31.26</v>
      </c>
      <c r="I1214" s="225">
        <v>1</v>
      </c>
      <c r="J1214" s="225">
        <v>2.7</v>
      </c>
      <c r="K1214" s="225">
        <v>9.1300000000000008</v>
      </c>
      <c r="L1214" s="225">
        <v>25</v>
      </c>
    </row>
    <row r="1215" spans="1:12" s="235" customFormat="1" hidden="1" outlineLevel="2" x14ac:dyDescent="0.25">
      <c r="A1215" s="247"/>
      <c r="B1215" s="245"/>
      <c r="C1215" s="246" t="s">
        <v>19</v>
      </c>
      <c r="D1215" s="245" t="s">
        <v>16</v>
      </c>
      <c r="E1215" s="244">
        <v>0.02</v>
      </c>
      <c r="F1215" s="244">
        <v>1</v>
      </c>
      <c r="G1215" s="244">
        <v>8.6400000000000005E-2</v>
      </c>
      <c r="H1215" s="244">
        <v>13.5</v>
      </c>
      <c r="I1215" s="244">
        <v>1</v>
      </c>
      <c r="J1215" s="244">
        <v>1.17</v>
      </c>
      <c r="K1215" s="244"/>
      <c r="L1215" s="244">
        <v>11</v>
      </c>
    </row>
    <row r="1216" spans="1:12" s="224" customFormat="1" collapsed="1" x14ac:dyDescent="0.25">
      <c r="A1216" s="229"/>
      <c r="B1216" s="228" t="s">
        <v>2</v>
      </c>
      <c r="C1216" s="227" t="s">
        <v>413</v>
      </c>
      <c r="D1216" s="226"/>
      <c r="E1216" s="225"/>
      <c r="F1216" s="225"/>
      <c r="G1216" s="225"/>
      <c r="H1216" s="225">
        <v>2.0099999999999998</v>
      </c>
      <c r="I1216" s="225">
        <v>1.25</v>
      </c>
      <c r="J1216" s="225">
        <v>10.84</v>
      </c>
      <c r="K1216" s="225">
        <v>23.1</v>
      </c>
      <c r="L1216" s="225">
        <v>251</v>
      </c>
    </row>
    <row r="1217" spans="1:12" s="241" customFormat="1" hidden="1" outlineLevel="2" x14ac:dyDescent="0.25">
      <c r="A1217" s="243"/>
      <c r="B1217" s="228"/>
      <c r="C1217" s="242" t="s">
        <v>19</v>
      </c>
      <c r="D1217" s="226" t="s">
        <v>16</v>
      </c>
      <c r="E1217" s="225">
        <v>0.21249999999999999</v>
      </c>
      <c r="F1217" s="225">
        <v>1</v>
      </c>
      <c r="G1217" s="225">
        <v>0.91800000000000004</v>
      </c>
      <c r="H1217" s="225"/>
      <c r="I1217" s="225">
        <v>1</v>
      </c>
      <c r="J1217" s="225">
        <v>10.84</v>
      </c>
      <c r="K1217" s="225">
        <v>23.1</v>
      </c>
      <c r="L1217" s="225">
        <v>251</v>
      </c>
    </row>
    <row r="1218" spans="1:12" s="224" customFormat="1" collapsed="1" x14ac:dyDescent="0.25">
      <c r="A1218" s="229"/>
      <c r="B1218" s="228" t="s">
        <v>3</v>
      </c>
      <c r="C1218" s="227" t="s">
        <v>402</v>
      </c>
      <c r="D1218" s="226"/>
      <c r="E1218" s="225"/>
      <c r="F1218" s="225"/>
      <c r="G1218" s="225"/>
      <c r="H1218" s="225">
        <v>280.3</v>
      </c>
      <c r="I1218" s="225">
        <v>1</v>
      </c>
      <c r="J1218" s="225">
        <v>1210.9000000000001</v>
      </c>
      <c r="K1218" s="225"/>
      <c r="L1218" s="225"/>
    </row>
    <row r="1219" spans="1:12" s="241" customFormat="1" hidden="1" outlineLevel="2" x14ac:dyDescent="0.25">
      <c r="A1219" s="243" t="s">
        <v>2</v>
      </c>
      <c r="B1219" s="228" t="s">
        <v>564</v>
      </c>
      <c r="C1219" s="242" t="s">
        <v>563</v>
      </c>
      <c r="D1219" s="226" t="s">
        <v>31</v>
      </c>
      <c r="E1219" s="225">
        <v>5.0999999999999997E-2</v>
      </c>
      <c r="F1219" s="225">
        <v>1</v>
      </c>
      <c r="G1219" s="225">
        <v>0.22031999999999999</v>
      </c>
      <c r="H1219" s="225">
        <v>4294</v>
      </c>
      <c r="I1219" s="225">
        <v>1</v>
      </c>
      <c r="J1219" s="225">
        <v>946.05</v>
      </c>
      <c r="K1219" s="225">
        <v>5.34</v>
      </c>
      <c r="L1219" s="225">
        <v>5052</v>
      </c>
    </row>
    <row r="1220" spans="1:12" s="241" customFormat="1" ht="25.5" hidden="1" outlineLevel="2" x14ac:dyDescent="0.25">
      <c r="A1220" s="243" t="s">
        <v>3</v>
      </c>
      <c r="B1220" s="228" t="s">
        <v>454</v>
      </c>
      <c r="C1220" s="242" t="s">
        <v>356</v>
      </c>
      <c r="D1220" s="226" t="s">
        <v>25</v>
      </c>
      <c r="E1220" s="225">
        <v>0.84</v>
      </c>
      <c r="F1220" s="225">
        <v>1</v>
      </c>
      <c r="G1220" s="225">
        <v>3.6288</v>
      </c>
      <c r="H1220" s="225">
        <v>72.319999999999993</v>
      </c>
      <c r="I1220" s="225">
        <v>1</v>
      </c>
      <c r="J1220" s="225">
        <v>262.43</v>
      </c>
      <c r="K1220" s="225">
        <v>5.34</v>
      </c>
      <c r="L1220" s="225">
        <v>1401</v>
      </c>
    </row>
    <row r="1221" spans="1:12" s="241" customFormat="1" hidden="1" outlineLevel="2" x14ac:dyDescent="0.25">
      <c r="A1221" s="243" t="s">
        <v>4</v>
      </c>
      <c r="B1221" s="228" t="s">
        <v>453</v>
      </c>
      <c r="C1221" s="242" t="s">
        <v>29</v>
      </c>
      <c r="D1221" s="226" t="s">
        <v>30</v>
      </c>
      <c r="E1221" s="225">
        <v>0.31</v>
      </c>
      <c r="F1221" s="225">
        <v>1</v>
      </c>
      <c r="G1221" s="225">
        <v>1.3391999999999999</v>
      </c>
      <c r="H1221" s="225">
        <v>1.82</v>
      </c>
      <c r="I1221" s="225">
        <v>1</v>
      </c>
      <c r="J1221" s="225">
        <v>2.44</v>
      </c>
      <c r="K1221" s="225">
        <v>5.34</v>
      </c>
      <c r="L1221" s="225">
        <v>13</v>
      </c>
    </row>
    <row r="1222" spans="1:12" s="230" customFormat="1" outlineLevel="1" collapsed="1" x14ac:dyDescent="0.25">
      <c r="A1222" s="234"/>
      <c r="B1222" s="232"/>
      <c r="C1222" s="233" t="s">
        <v>399</v>
      </c>
      <c r="D1222" s="232" t="s">
        <v>16</v>
      </c>
      <c r="E1222" s="231">
        <v>44.85</v>
      </c>
      <c r="F1222" s="231">
        <v>1.1499999999999999</v>
      </c>
      <c r="G1222" s="231">
        <v>193.75200000000001</v>
      </c>
      <c r="H1222" s="231"/>
      <c r="I1222" s="231"/>
      <c r="J1222" s="231"/>
      <c r="K1222" s="231"/>
      <c r="L1222" s="231"/>
    </row>
    <row r="1223" spans="1:12" s="230" customFormat="1" outlineLevel="1" x14ac:dyDescent="0.25">
      <c r="A1223" s="234"/>
      <c r="B1223" s="232"/>
      <c r="C1223" s="233" t="s">
        <v>412</v>
      </c>
      <c r="D1223" s="232" t="s">
        <v>16</v>
      </c>
      <c r="E1223" s="231">
        <v>0.17</v>
      </c>
      <c r="F1223" s="231">
        <v>1.25</v>
      </c>
      <c r="G1223" s="231">
        <v>0.91800000000000004</v>
      </c>
      <c r="H1223" s="231"/>
      <c r="I1223" s="231"/>
      <c r="J1223" s="231"/>
      <c r="K1223" s="231"/>
      <c r="L1223" s="231"/>
    </row>
    <row r="1224" spans="1:12" s="235" customFormat="1" x14ac:dyDescent="0.25">
      <c r="A1224" s="240"/>
      <c r="B1224" s="239"/>
      <c r="C1224" s="238" t="s">
        <v>398</v>
      </c>
      <c r="D1224" s="237"/>
      <c r="E1224" s="236"/>
      <c r="F1224" s="236"/>
      <c r="G1224" s="236"/>
      <c r="H1224" s="236"/>
      <c r="I1224" s="236"/>
      <c r="J1224" s="236">
        <v>3005.48</v>
      </c>
      <c r="K1224" s="236"/>
      <c r="L1224" s="236"/>
    </row>
    <row r="1225" spans="1:12" s="230" customFormat="1" outlineLevel="1" x14ac:dyDescent="0.25">
      <c r="A1225" s="234"/>
      <c r="B1225" s="232"/>
      <c r="C1225" s="233" t="s">
        <v>397</v>
      </c>
      <c r="D1225" s="232"/>
      <c r="E1225" s="231"/>
      <c r="F1225" s="231"/>
      <c r="G1225" s="231"/>
      <c r="H1225" s="231"/>
      <c r="I1225" s="231"/>
      <c r="J1225" s="231">
        <v>1748.78</v>
      </c>
      <c r="K1225" s="231"/>
      <c r="L1225" s="231">
        <v>40397</v>
      </c>
    </row>
    <row r="1226" spans="1:12" s="224" customFormat="1" x14ac:dyDescent="0.25">
      <c r="A1226" s="229"/>
      <c r="B1226" s="228" t="s">
        <v>451</v>
      </c>
      <c r="C1226" s="227" t="s">
        <v>452</v>
      </c>
      <c r="D1226" s="226" t="s">
        <v>20</v>
      </c>
      <c r="E1226" s="225">
        <v>100</v>
      </c>
      <c r="F1226" s="225">
        <v>0.9</v>
      </c>
      <c r="G1226" s="225">
        <v>90</v>
      </c>
      <c r="H1226" s="225"/>
      <c r="I1226" s="225"/>
      <c r="J1226" s="225">
        <v>1573.95</v>
      </c>
      <c r="K1226" s="225"/>
      <c r="L1226" s="225">
        <v>36358</v>
      </c>
    </row>
    <row r="1227" spans="1:12" s="224" customFormat="1" x14ac:dyDescent="0.25">
      <c r="A1227" s="229"/>
      <c r="B1227" s="228" t="s">
        <v>451</v>
      </c>
      <c r="C1227" s="227" t="s">
        <v>450</v>
      </c>
      <c r="D1227" s="226" t="s">
        <v>20</v>
      </c>
      <c r="E1227" s="225">
        <v>49</v>
      </c>
      <c r="F1227" s="225">
        <v>0.85</v>
      </c>
      <c r="G1227" s="225">
        <v>41.65</v>
      </c>
      <c r="H1227" s="225"/>
      <c r="I1227" s="225"/>
      <c r="J1227" s="225">
        <v>728.4</v>
      </c>
      <c r="K1227" s="225"/>
      <c r="L1227" s="225">
        <v>16826</v>
      </c>
    </row>
    <row r="1228" spans="1:12" s="195" customFormat="1" x14ac:dyDescent="0.25">
      <c r="A1228" s="215"/>
      <c r="B1228" s="215"/>
      <c r="C1228" s="216" t="s">
        <v>390</v>
      </c>
      <c r="D1228" s="215"/>
      <c r="E1228" s="214"/>
      <c r="F1228" s="214"/>
      <c r="G1228" s="214"/>
      <c r="H1228" s="214"/>
      <c r="I1228" s="214"/>
      <c r="J1228" s="213">
        <v>5307.83</v>
      </c>
      <c r="K1228" s="213"/>
      <c r="L1228" s="213"/>
    </row>
    <row r="1229" spans="1:12" s="217" customFormat="1" ht="45.95" customHeight="1" x14ac:dyDescent="0.25">
      <c r="A1229" s="223" t="s">
        <v>449</v>
      </c>
      <c r="B1229" s="222" t="s">
        <v>561</v>
      </c>
      <c r="C1229" s="221" t="s">
        <v>560</v>
      </c>
      <c r="D1229" s="220" t="s">
        <v>31</v>
      </c>
      <c r="E1229" s="219">
        <v>0.27216000000000001</v>
      </c>
      <c r="F1229" s="219">
        <v>1</v>
      </c>
      <c r="G1229" s="219">
        <v>0.27216000000000001</v>
      </c>
      <c r="H1229" s="218">
        <v>22484.66</v>
      </c>
      <c r="I1229" s="218">
        <v>1</v>
      </c>
      <c r="J1229" s="218">
        <v>6119.43</v>
      </c>
      <c r="K1229" s="218"/>
      <c r="L1229" s="218"/>
    </row>
    <row r="1230" spans="1:12" s="195" customFormat="1" x14ac:dyDescent="0.25">
      <c r="A1230" s="215"/>
      <c r="B1230" s="215"/>
      <c r="C1230" s="216" t="s">
        <v>390</v>
      </c>
      <c r="D1230" s="215"/>
      <c r="E1230" s="214"/>
      <c r="F1230" s="214"/>
      <c r="G1230" s="214"/>
      <c r="H1230" s="214"/>
      <c r="I1230" s="214"/>
      <c r="J1230" s="213">
        <v>6119.43</v>
      </c>
      <c r="K1230" s="213"/>
      <c r="L1230" s="213"/>
    </row>
    <row r="1231" spans="1:12" s="217" customFormat="1" ht="91.9" customHeight="1" x14ac:dyDescent="0.25">
      <c r="A1231" s="223" t="s">
        <v>448</v>
      </c>
      <c r="B1231" s="222" t="s">
        <v>1226</v>
      </c>
      <c r="C1231" s="221" t="s">
        <v>1225</v>
      </c>
      <c r="D1231" s="220" t="s">
        <v>15</v>
      </c>
      <c r="E1231" s="219">
        <v>1.22</v>
      </c>
      <c r="F1231" s="219">
        <v>1</v>
      </c>
      <c r="G1231" s="219">
        <v>1.22</v>
      </c>
      <c r="H1231" s="218"/>
      <c r="I1231" s="218"/>
      <c r="J1231" s="218"/>
      <c r="K1231" s="218"/>
      <c r="L1231" s="218"/>
    </row>
    <row r="1232" spans="1:12" s="224" customFormat="1" x14ac:dyDescent="0.25">
      <c r="A1232" s="229"/>
      <c r="B1232" s="228" t="s">
        <v>0</v>
      </c>
      <c r="C1232" s="227" t="s">
        <v>404</v>
      </c>
      <c r="D1232" s="226"/>
      <c r="E1232" s="225"/>
      <c r="F1232" s="225"/>
      <c r="G1232" s="225"/>
      <c r="H1232" s="225">
        <v>115.36</v>
      </c>
      <c r="I1232" s="225">
        <v>1</v>
      </c>
      <c r="J1232" s="225">
        <v>140.74</v>
      </c>
      <c r="K1232" s="225">
        <v>23.1</v>
      </c>
      <c r="L1232" s="225">
        <v>3251</v>
      </c>
    </row>
    <row r="1233" spans="1:12" s="241" customFormat="1" hidden="1" outlineLevel="2" x14ac:dyDescent="0.25">
      <c r="A1233" s="243"/>
      <c r="B1233" s="228"/>
      <c r="C1233" s="242" t="s">
        <v>460</v>
      </c>
      <c r="D1233" s="226" t="s">
        <v>16</v>
      </c>
      <c r="E1233" s="225">
        <v>14.79</v>
      </c>
      <c r="F1233" s="225">
        <v>1</v>
      </c>
      <c r="G1233" s="225">
        <v>18.043800000000001</v>
      </c>
      <c r="H1233" s="225"/>
      <c r="I1233" s="225">
        <v>1</v>
      </c>
      <c r="J1233" s="225">
        <v>140.74</v>
      </c>
      <c r="K1233" s="225">
        <v>23.1</v>
      </c>
      <c r="L1233" s="225">
        <v>3251</v>
      </c>
    </row>
    <row r="1234" spans="1:12" s="224" customFormat="1" collapsed="1" x14ac:dyDescent="0.25">
      <c r="A1234" s="229"/>
      <c r="B1234" s="228" t="s">
        <v>1</v>
      </c>
      <c r="C1234" s="227" t="s">
        <v>415</v>
      </c>
      <c r="D1234" s="226"/>
      <c r="E1234" s="225"/>
      <c r="F1234" s="225"/>
      <c r="G1234" s="225"/>
      <c r="H1234" s="225">
        <v>2.81</v>
      </c>
      <c r="I1234" s="225">
        <v>1</v>
      </c>
      <c r="J1234" s="225">
        <v>3.43</v>
      </c>
      <c r="K1234" s="225"/>
      <c r="L1234" s="225"/>
    </row>
    <row r="1235" spans="1:12" s="241" customFormat="1" ht="25.5" hidden="1" outlineLevel="2" x14ac:dyDescent="0.25">
      <c r="A1235" s="243" t="s">
        <v>0</v>
      </c>
      <c r="B1235" s="228" t="s">
        <v>414</v>
      </c>
      <c r="C1235" s="242" t="s">
        <v>17</v>
      </c>
      <c r="D1235" s="226" t="s">
        <v>18</v>
      </c>
      <c r="E1235" s="225">
        <v>0.09</v>
      </c>
      <c r="F1235" s="225">
        <v>1</v>
      </c>
      <c r="G1235" s="225">
        <v>0.10979999999999999</v>
      </c>
      <c r="H1235" s="225">
        <v>31.26</v>
      </c>
      <c r="I1235" s="225">
        <v>1</v>
      </c>
      <c r="J1235" s="225">
        <v>3.43</v>
      </c>
      <c r="K1235" s="225">
        <v>9.1300000000000008</v>
      </c>
      <c r="L1235" s="225">
        <v>31</v>
      </c>
    </row>
    <row r="1236" spans="1:12" s="235" customFormat="1" hidden="1" outlineLevel="2" x14ac:dyDescent="0.25">
      <c r="A1236" s="247"/>
      <c r="B1236" s="245"/>
      <c r="C1236" s="246" t="s">
        <v>19</v>
      </c>
      <c r="D1236" s="245" t="s">
        <v>16</v>
      </c>
      <c r="E1236" s="244">
        <v>0.09</v>
      </c>
      <c r="F1236" s="244">
        <v>1</v>
      </c>
      <c r="G1236" s="244">
        <v>0.10979999999999999</v>
      </c>
      <c r="H1236" s="244">
        <v>13.5</v>
      </c>
      <c r="I1236" s="244">
        <v>1</v>
      </c>
      <c r="J1236" s="244">
        <v>1.48</v>
      </c>
      <c r="K1236" s="244"/>
      <c r="L1236" s="244">
        <v>14</v>
      </c>
    </row>
    <row r="1237" spans="1:12" s="224" customFormat="1" collapsed="1" x14ac:dyDescent="0.25">
      <c r="A1237" s="229"/>
      <c r="B1237" s="228" t="s">
        <v>2</v>
      </c>
      <c r="C1237" s="227" t="s">
        <v>413</v>
      </c>
      <c r="D1237" s="226"/>
      <c r="E1237" s="225"/>
      <c r="F1237" s="225"/>
      <c r="G1237" s="225"/>
      <c r="H1237" s="225">
        <v>1.22</v>
      </c>
      <c r="I1237" s="225">
        <v>1</v>
      </c>
      <c r="J1237" s="225">
        <v>1.49</v>
      </c>
      <c r="K1237" s="225">
        <v>23.1</v>
      </c>
      <c r="L1237" s="225">
        <v>34</v>
      </c>
    </row>
    <row r="1238" spans="1:12" s="241" customFormat="1" hidden="1" outlineLevel="2" x14ac:dyDescent="0.25">
      <c r="A1238" s="243"/>
      <c r="B1238" s="228"/>
      <c r="C1238" s="242" t="s">
        <v>19</v>
      </c>
      <c r="D1238" s="226" t="s">
        <v>16</v>
      </c>
      <c r="E1238" s="225">
        <v>0.09</v>
      </c>
      <c r="F1238" s="225">
        <v>1</v>
      </c>
      <c r="G1238" s="225">
        <v>0.10979999999999999</v>
      </c>
      <c r="H1238" s="225"/>
      <c r="I1238" s="225">
        <v>1</v>
      </c>
      <c r="J1238" s="225">
        <v>1.49</v>
      </c>
      <c r="K1238" s="225">
        <v>9.1300000000000008</v>
      </c>
      <c r="L1238" s="225">
        <v>14</v>
      </c>
    </row>
    <row r="1239" spans="1:12" s="230" customFormat="1" outlineLevel="1" collapsed="1" x14ac:dyDescent="0.25">
      <c r="A1239" s="234"/>
      <c r="B1239" s="232"/>
      <c r="C1239" s="233" t="s">
        <v>399</v>
      </c>
      <c r="D1239" s="232" t="s">
        <v>16</v>
      </c>
      <c r="E1239" s="231">
        <v>14.79</v>
      </c>
      <c r="F1239" s="231">
        <v>1</v>
      </c>
      <c r="G1239" s="231">
        <v>18.043800000000001</v>
      </c>
      <c r="H1239" s="231"/>
      <c r="I1239" s="231"/>
      <c r="J1239" s="231"/>
      <c r="K1239" s="231"/>
      <c r="L1239" s="231"/>
    </row>
    <row r="1240" spans="1:12" s="230" customFormat="1" outlineLevel="1" x14ac:dyDescent="0.25">
      <c r="A1240" s="234"/>
      <c r="B1240" s="232"/>
      <c r="C1240" s="233" t="s">
        <v>412</v>
      </c>
      <c r="D1240" s="232" t="s">
        <v>16</v>
      </c>
      <c r="E1240" s="231">
        <v>0.09</v>
      </c>
      <c r="F1240" s="231">
        <v>1</v>
      </c>
      <c r="G1240" s="231">
        <v>0.10979999999999999</v>
      </c>
      <c r="H1240" s="231"/>
      <c r="I1240" s="231"/>
      <c r="J1240" s="231"/>
      <c r="K1240" s="231"/>
      <c r="L1240" s="231"/>
    </row>
    <row r="1241" spans="1:12" s="235" customFormat="1" x14ac:dyDescent="0.25">
      <c r="A1241" s="240"/>
      <c r="B1241" s="239"/>
      <c r="C1241" s="238" t="s">
        <v>398</v>
      </c>
      <c r="D1241" s="237"/>
      <c r="E1241" s="236"/>
      <c r="F1241" s="236"/>
      <c r="G1241" s="236"/>
      <c r="H1241" s="236"/>
      <c r="I1241" s="236"/>
      <c r="J1241" s="236">
        <v>144.16999999999999</v>
      </c>
      <c r="K1241" s="236"/>
      <c r="L1241" s="236"/>
    </row>
    <row r="1242" spans="1:12" s="230" customFormat="1" outlineLevel="1" x14ac:dyDescent="0.25">
      <c r="A1242" s="234"/>
      <c r="B1242" s="232"/>
      <c r="C1242" s="233" t="s">
        <v>397</v>
      </c>
      <c r="D1242" s="232"/>
      <c r="E1242" s="231"/>
      <c r="F1242" s="231"/>
      <c r="G1242" s="231"/>
      <c r="H1242" s="231"/>
      <c r="I1242" s="231"/>
      <c r="J1242" s="231">
        <v>142.22999999999999</v>
      </c>
      <c r="K1242" s="231"/>
      <c r="L1242" s="231">
        <v>3285</v>
      </c>
    </row>
    <row r="1243" spans="1:12" s="224" customFormat="1" x14ac:dyDescent="0.25">
      <c r="A1243" s="229"/>
      <c r="B1243" s="228" t="s">
        <v>1223</v>
      </c>
      <c r="C1243" s="227" t="s">
        <v>1224</v>
      </c>
      <c r="D1243" s="226" t="s">
        <v>20</v>
      </c>
      <c r="E1243" s="225">
        <v>92</v>
      </c>
      <c r="F1243" s="225">
        <v>1</v>
      </c>
      <c r="G1243" s="225">
        <v>92</v>
      </c>
      <c r="H1243" s="225"/>
      <c r="I1243" s="225"/>
      <c r="J1243" s="225">
        <v>130.84</v>
      </c>
      <c r="K1243" s="225"/>
      <c r="L1243" s="225">
        <v>3023</v>
      </c>
    </row>
    <row r="1244" spans="1:12" s="224" customFormat="1" x14ac:dyDescent="0.25">
      <c r="A1244" s="229"/>
      <c r="B1244" s="228" t="s">
        <v>1223</v>
      </c>
      <c r="C1244" s="227" t="s">
        <v>1222</v>
      </c>
      <c r="D1244" s="226" t="s">
        <v>20</v>
      </c>
      <c r="E1244" s="225">
        <v>59</v>
      </c>
      <c r="F1244" s="225">
        <v>1</v>
      </c>
      <c r="G1244" s="225">
        <v>59</v>
      </c>
      <c r="H1244" s="225"/>
      <c r="I1244" s="225"/>
      <c r="J1244" s="225">
        <v>83.91</v>
      </c>
      <c r="K1244" s="225"/>
      <c r="L1244" s="225">
        <v>1938</v>
      </c>
    </row>
    <row r="1245" spans="1:12" s="195" customFormat="1" x14ac:dyDescent="0.25">
      <c r="A1245" s="215"/>
      <c r="B1245" s="215"/>
      <c r="C1245" s="216" t="s">
        <v>390</v>
      </c>
      <c r="D1245" s="215"/>
      <c r="E1245" s="214"/>
      <c r="F1245" s="214"/>
      <c r="G1245" s="214"/>
      <c r="H1245" s="214"/>
      <c r="I1245" s="214"/>
      <c r="J1245" s="213">
        <v>358.92</v>
      </c>
      <c r="K1245" s="213"/>
      <c r="L1245" s="213"/>
    </row>
    <row r="1246" spans="1:12" s="217" customFormat="1" ht="91.9" customHeight="1" x14ac:dyDescent="0.25">
      <c r="A1246" s="223" t="s">
        <v>444</v>
      </c>
      <c r="B1246" s="222" t="s">
        <v>753</v>
      </c>
      <c r="C1246" s="221" t="s">
        <v>752</v>
      </c>
      <c r="D1246" s="220" t="s">
        <v>15</v>
      </c>
      <c r="E1246" s="219">
        <v>1.22</v>
      </c>
      <c r="F1246" s="219">
        <v>1</v>
      </c>
      <c r="G1246" s="219">
        <v>1.22</v>
      </c>
      <c r="H1246" s="218"/>
      <c r="I1246" s="218"/>
      <c r="J1246" s="218"/>
      <c r="K1246" s="218"/>
      <c r="L1246" s="218"/>
    </row>
    <row r="1247" spans="1:12" s="224" customFormat="1" x14ac:dyDescent="0.25">
      <c r="A1247" s="229"/>
      <c r="B1247" s="228" t="s">
        <v>0</v>
      </c>
      <c r="C1247" s="227" t="s">
        <v>404</v>
      </c>
      <c r="D1247" s="226"/>
      <c r="E1247" s="225"/>
      <c r="F1247" s="225"/>
      <c r="G1247" s="225"/>
      <c r="H1247" s="225">
        <v>879.79</v>
      </c>
      <c r="I1247" s="225">
        <v>1.1499999999999999</v>
      </c>
      <c r="J1247" s="225">
        <v>1234.3499999999999</v>
      </c>
      <c r="K1247" s="225">
        <v>23.1</v>
      </c>
      <c r="L1247" s="225">
        <v>28513</v>
      </c>
    </row>
    <row r="1248" spans="1:12" s="241" customFormat="1" hidden="1" outlineLevel="2" x14ac:dyDescent="0.25">
      <c r="A1248" s="243"/>
      <c r="B1248" s="228"/>
      <c r="C1248" s="242" t="s">
        <v>500</v>
      </c>
      <c r="D1248" s="226" t="s">
        <v>16</v>
      </c>
      <c r="E1248" s="225">
        <v>97</v>
      </c>
      <c r="F1248" s="225">
        <v>1.1499999999999999</v>
      </c>
      <c r="G1248" s="225">
        <v>136.09100000000001</v>
      </c>
      <c r="H1248" s="225"/>
      <c r="I1248" s="225">
        <v>1</v>
      </c>
      <c r="J1248" s="225">
        <v>1234.3499999999999</v>
      </c>
      <c r="K1248" s="225">
        <v>23.1</v>
      </c>
      <c r="L1248" s="225">
        <v>28513</v>
      </c>
    </row>
    <row r="1249" spans="1:12" s="224" customFormat="1" collapsed="1" x14ac:dyDescent="0.25">
      <c r="A1249" s="229"/>
      <c r="B1249" s="228" t="s">
        <v>1</v>
      </c>
      <c r="C1249" s="227" t="s">
        <v>415</v>
      </c>
      <c r="D1249" s="226"/>
      <c r="E1249" s="225"/>
      <c r="F1249" s="225"/>
      <c r="G1249" s="225"/>
      <c r="H1249" s="225">
        <v>45.16</v>
      </c>
      <c r="I1249" s="225">
        <v>1.25</v>
      </c>
      <c r="J1249" s="225">
        <v>68.87</v>
      </c>
      <c r="K1249" s="225"/>
      <c r="L1249" s="225"/>
    </row>
    <row r="1250" spans="1:12" s="241" customFormat="1" ht="25.5" hidden="1" outlineLevel="2" x14ac:dyDescent="0.25">
      <c r="A1250" s="243" t="s">
        <v>0</v>
      </c>
      <c r="B1250" s="228" t="s">
        <v>476</v>
      </c>
      <c r="C1250" s="242" t="s">
        <v>34</v>
      </c>
      <c r="D1250" s="226" t="s">
        <v>18</v>
      </c>
      <c r="E1250" s="225">
        <v>0.19</v>
      </c>
      <c r="F1250" s="225">
        <v>1</v>
      </c>
      <c r="G1250" s="225">
        <v>0.23180000000000001</v>
      </c>
      <c r="H1250" s="225">
        <v>115.4</v>
      </c>
      <c r="I1250" s="225">
        <v>1</v>
      </c>
      <c r="J1250" s="225">
        <v>26.75</v>
      </c>
      <c r="K1250" s="225">
        <v>9.1300000000000008</v>
      </c>
      <c r="L1250" s="225">
        <v>244</v>
      </c>
    </row>
    <row r="1251" spans="1:12" s="235" customFormat="1" hidden="1" outlineLevel="2" x14ac:dyDescent="0.25">
      <c r="A1251" s="247"/>
      <c r="B1251" s="245"/>
      <c r="C1251" s="246" t="s">
        <v>19</v>
      </c>
      <c r="D1251" s="245" t="s">
        <v>16</v>
      </c>
      <c r="E1251" s="244">
        <v>0.19</v>
      </c>
      <c r="F1251" s="244">
        <v>1</v>
      </c>
      <c r="G1251" s="244">
        <v>0.23180000000000001</v>
      </c>
      <c r="H1251" s="244">
        <v>13.5</v>
      </c>
      <c r="I1251" s="244">
        <v>1</v>
      </c>
      <c r="J1251" s="244">
        <v>3.13</v>
      </c>
      <c r="K1251" s="244"/>
      <c r="L1251" s="244">
        <v>29</v>
      </c>
    </row>
    <row r="1252" spans="1:12" s="241" customFormat="1" hidden="1" outlineLevel="2" x14ac:dyDescent="0.25">
      <c r="A1252" s="243" t="s">
        <v>1</v>
      </c>
      <c r="B1252" s="228" t="s">
        <v>428</v>
      </c>
      <c r="C1252" s="242" t="s">
        <v>24</v>
      </c>
      <c r="D1252" s="226" t="s">
        <v>18</v>
      </c>
      <c r="E1252" s="225">
        <v>0.19</v>
      </c>
      <c r="F1252" s="225">
        <v>1</v>
      </c>
      <c r="G1252" s="225">
        <v>0.23180000000000001</v>
      </c>
      <c r="H1252" s="225">
        <v>65.709999999999994</v>
      </c>
      <c r="I1252" s="225">
        <v>1</v>
      </c>
      <c r="J1252" s="225">
        <v>15.23</v>
      </c>
      <c r="K1252" s="225">
        <v>9.1300000000000008</v>
      </c>
      <c r="L1252" s="225">
        <v>139</v>
      </c>
    </row>
    <row r="1253" spans="1:12" s="235" customFormat="1" hidden="1" outlineLevel="2" x14ac:dyDescent="0.25">
      <c r="A1253" s="247"/>
      <c r="B1253" s="245"/>
      <c r="C1253" s="246" t="s">
        <v>19</v>
      </c>
      <c r="D1253" s="245" t="s">
        <v>16</v>
      </c>
      <c r="E1253" s="244">
        <v>0.19</v>
      </c>
      <c r="F1253" s="244">
        <v>1</v>
      </c>
      <c r="G1253" s="244">
        <v>0.23180000000000001</v>
      </c>
      <c r="H1253" s="244">
        <v>11.6</v>
      </c>
      <c r="I1253" s="244">
        <v>1</v>
      </c>
      <c r="J1253" s="244">
        <v>2.69</v>
      </c>
      <c r="K1253" s="244"/>
      <c r="L1253" s="244">
        <v>25</v>
      </c>
    </row>
    <row r="1254" spans="1:12" s="241" customFormat="1" hidden="1" outlineLevel="2" x14ac:dyDescent="0.25">
      <c r="A1254" s="243" t="s">
        <v>2</v>
      </c>
      <c r="B1254" s="228" t="s">
        <v>751</v>
      </c>
      <c r="C1254" s="242" t="s">
        <v>750</v>
      </c>
      <c r="D1254" s="226" t="s">
        <v>18</v>
      </c>
      <c r="E1254" s="225">
        <v>0.32</v>
      </c>
      <c r="F1254" s="225">
        <v>1</v>
      </c>
      <c r="G1254" s="225">
        <v>0.39040000000000002</v>
      </c>
      <c r="H1254" s="225">
        <v>33.590000000000003</v>
      </c>
      <c r="I1254" s="225">
        <v>1</v>
      </c>
      <c r="J1254" s="225">
        <v>13.11</v>
      </c>
      <c r="K1254" s="225">
        <v>9.1300000000000008</v>
      </c>
      <c r="L1254" s="225">
        <v>120</v>
      </c>
    </row>
    <row r="1255" spans="1:12" s="224" customFormat="1" collapsed="1" x14ac:dyDescent="0.25">
      <c r="A1255" s="229"/>
      <c r="B1255" s="228" t="s">
        <v>2</v>
      </c>
      <c r="C1255" s="227" t="s">
        <v>413</v>
      </c>
      <c r="D1255" s="226"/>
      <c r="E1255" s="225"/>
      <c r="F1255" s="225"/>
      <c r="G1255" s="225"/>
      <c r="H1255" s="225">
        <v>4.7699999999999996</v>
      </c>
      <c r="I1255" s="225">
        <v>1.25</v>
      </c>
      <c r="J1255" s="225">
        <v>7.27</v>
      </c>
      <c r="K1255" s="225">
        <v>23.1</v>
      </c>
      <c r="L1255" s="225">
        <v>168</v>
      </c>
    </row>
    <row r="1256" spans="1:12" s="241" customFormat="1" hidden="1" outlineLevel="2" x14ac:dyDescent="0.25">
      <c r="A1256" s="243"/>
      <c r="B1256" s="228"/>
      <c r="C1256" s="242" t="s">
        <v>19</v>
      </c>
      <c r="D1256" s="226" t="s">
        <v>16</v>
      </c>
      <c r="E1256" s="225">
        <v>0.47499999999999998</v>
      </c>
      <c r="F1256" s="225">
        <v>1</v>
      </c>
      <c r="G1256" s="225">
        <v>0.57950000000000002</v>
      </c>
      <c r="H1256" s="225"/>
      <c r="I1256" s="225">
        <v>1</v>
      </c>
      <c r="J1256" s="225">
        <v>7.27</v>
      </c>
      <c r="K1256" s="225">
        <v>23.1</v>
      </c>
      <c r="L1256" s="225">
        <v>168</v>
      </c>
    </row>
    <row r="1257" spans="1:12" s="224" customFormat="1" collapsed="1" x14ac:dyDescent="0.25">
      <c r="A1257" s="229"/>
      <c r="B1257" s="228" t="s">
        <v>3</v>
      </c>
      <c r="C1257" s="227" t="s">
        <v>402</v>
      </c>
      <c r="D1257" s="226"/>
      <c r="E1257" s="225"/>
      <c r="F1257" s="225"/>
      <c r="G1257" s="225"/>
      <c r="H1257" s="225">
        <v>3372.27</v>
      </c>
      <c r="I1257" s="225">
        <v>1</v>
      </c>
      <c r="J1257" s="225">
        <v>4114.17</v>
      </c>
      <c r="K1257" s="225"/>
      <c r="L1257" s="225"/>
    </row>
    <row r="1258" spans="1:12" s="241" customFormat="1" hidden="1" outlineLevel="2" x14ac:dyDescent="0.25">
      <c r="A1258" s="243" t="s">
        <v>3</v>
      </c>
      <c r="B1258" s="228" t="s">
        <v>458</v>
      </c>
      <c r="C1258" s="242" t="s">
        <v>22</v>
      </c>
      <c r="D1258" s="226" t="s">
        <v>23</v>
      </c>
      <c r="E1258" s="225">
        <v>3.5999999999999997E-2</v>
      </c>
      <c r="F1258" s="225">
        <v>1</v>
      </c>
      <c r="G1258" s="225">
        <v>4.3920000000000001E-2</v>
      </c>
      <c r="H1258" s="225">
        <v>2.44</v>
      </c>
      <c r="I1258" s="225">
        <v>1</v>
      </c>
      <c r="J1258" s="225">
        <v>0.11</v>
      </c>
      <c r="K1258" s="225">
        <v>5.34</v>
      </c>
      <c r="L1258" s="225">
        <v>1</v>
      </c>
    </row>
    <row r="1259" spans="1:12" s="241" customFormat="1" ht="38.25" hidden="1" outlineLevel="2" x14ac:dyDescent="0.25">
      <c r="A1259" s="243" t="s">
        <v>4</v>
      </c>
      <c r="B1259" s="228" t="s">
        <v>749</v>
      </c>
      <c r="C1259" s="242" t="s">
        <v>748</v>
      </c>
      <c r="D1259" s="226" t="s">
        <v>355</v>
      </c>
      <c r="E1259" s="225">
        <v>3.68</v>
      </c>
      <c r="F1259" s="225">
        <v>1</v>
      </c>
      <c r="G1259" s="225">
        <v>4.4896000000000003</v>
      </c>
      <c r="H1259" s="225">
        <v>2</v>
      </c>
      <c r="I1259" s="225">
        <v>1</v>
      </c>
      <c r="J1259" s="225">
        <v>8.98</v>
      </c>
      <c r="K1259" s="225">
        <v>5.34</v>
      </c>
      <c r="L1259" s="225">
        <v>48</v>
      </c>
    </row>
    <row r="1260" spans="1:12" s="241" customFormat="1" ht="51" hidden="1" outlineLevel="2" x14ac:dyDescent="0.25">
      <c r="A1260" s="243" t="s">
        <v>6</v>
      </c>
      <c r="B1260" s="228" t="s">
        <v>747</v>
      </c>
      <c r="C1260" s="242" t="s">
        <v>746</v>
      </c>
      <c r="D1260" s="226" t="s">
        <v>355</v>
      </c>
      <c r="E1260" s="225">
        <v>22.21</v>
      </c>
      <c r="F1260" s="225">
        <v>1</v>
      </c>
      <c r="G1260" s="225">
        <v>27.0962</v>
      </c>
      <c r="H1260" s="225">
        <v>2</v>
      </c>
      <c r="I1260" s="225">
        <v>1</v>
      </c>
      <c r="J1260" s="225">
        <v>54.19</v>
      </c>
      <c r="K1260" s="225">
        <v>5.34</v>
      </c>
      <c r="L1260" s="225">
        <v>289</v>
      </c>
    </row>
    <row r="1261" spans="1:12" s="241" customFormat="1" hidden="1" outlineLevel="2" x14ac:dyDescent="0.25">
      <c r="A1261" s="243" t="s">
        <v>7</v>
      </c>
      <c r="B1261" s="228" t="s">
        <v>745</v>
      </c>
      <c r="C1261" s="242" t="s">
        <v>744</v>
      </c>
      <c r="D1261" s="226" t="s">
        <v>355</v>
      </c>
      <c r="E1261" s="225">
        <v>0.81</v>
      </c>
      <c r="F1261" s="225">
        <v>1</v>
      </c>
      <c r="G1261" s="225">
        <v>0.98819999999999997</v>
      </c>
      <c r="H1261" s="225">
        <v>70</v>
      </c>
      <c r="I1261" s="225">
        <v>1</v>
      </c>
      <c r="J1261" s="225">
        <v>69.17</v>
      </c>
      <c r="K1261" s="225">
        <v>5.34</v>
      </c>
      <c r="L1261" s="225">
        <v>369</v>
      </c>
    </row>
    <row r="1262" spans="1:12" s="241" customFormat="1" hidden="1" outlineLevel="2" x14ac:dyDescent="0.25">
      <c r="A1262" s="243" t="s">
        <v>8</v>
      </c>
      <c r="B1262" s="228" t="s">
        <v>743</v>
      </c>
      <c r="C1262" s="242" t="s">
        <v>742</v>
      </c>
      <c r="D1262" s="226" t="s">
        <v>355</v>
      </c>
      <c r="E1262" s="225">
        <v>3.22</v>
      </c>
      <c r="F1262" s="225">
        <v>1</v>
      </c>
      <c r="G1262" s="225">
        <v>3.9283999999999999</v>
      </c>
      <c r="H1262" s="225">
        <v>8</v>
      </c>
      <c r="I1262" s="225">
        <v>1</v>
      </c>
      <c r="J1262" s="225">
        <v>31.43</v>
      </c>
      <c r="K1262" s="225">
        <v>5.34</v>
      </c>
      <c r="L1262" s="225">
        <v>168</v>
      </c>
    </row>
    <row r="1263" spans="1:12" s="241" customFormat="1" ht="25.5" hidden="1" outlineLevel="2" x14ac:dyDescent="0.25">
      <c r="A1263" s="243" t="s">
        <v>9</v>
      </c>
      <c r="B1263" s="228" t="s">
        <v>741</v>
      </c>
      <c r="C1263" s="242" t="s">
        <v>740</v>
      </c>
      <c r="D1263" s="226" t="s">
        <v>21</v>
      </c>
      <c r="E1263" s="225">
        <v>1.35</v>
      </c>
      <c r="F1263" s="225">
        <v>1</v>
      </c>
      <c r="G1263" s="225">
        <v>1.647</v>
      </c>
      <c r="H1263" s="225">
        <v>173</v>
      </c>
      <c r="I1263" s="225">
        <v>1</v>
      </c>
      <c r="J1263" s="225">
        <v>284.93</v>
      </c>
      <c r="K1263" s="225">
        <v>5.34</v>
      </c>
      <c r="L1263" s="225">
        <v>1522</v>
      </c>
    </row>
    <row r="1264" spans="1:12" s="241" customFormat="1" ht="25.5" hidden="1" outlineLevel="2" x14ac:dyDescent="0.25">
      <c r="A1264" s="243" t="s">
        <v>10</v>
      </c>
      <c r="B1264" s="228" t="s">
        <v>739</v>
      </c>
      <c r="C1264" s="242" t="s">
        <v>738</v>
      </c>
      <c r="D1264" s="226" t="s">
        <v>435</v>
      </c>
      <c r="E1264" s="225">
        <v>68</v>
      </c>
      <c r="F1264" s="225">
        <v>1</v>
      </c>
      <c r="G1264" s="225">
        <v>82.96</v>
      </c>
      <c r="H1264" s="225">
        <v>0.17</v>
      </c>
      <c r="I1264" s="225">
        <v>1</v>
      </c>
      <c r="J1264" s="225">
        <v>14.1</v>
      </c>
      <c r="K1264" s="225">
        <v>5.34</v>
      </c>
      <c r="L1264" s="225">
        <v>75</v>
      </c>
    </row>
    <row r="1265" spans="1:12" s="241" customFormat="1" ht="25.5" hidden="1" outlineLevel="2" x14ac:dyDescent="0.25">
      <c r="A1265" s="243" t="s">
        <v>26</v>
      </c>
      <c r="B1265" s="228" t="s">
        <v>737</v>
      </c>
      <c r="C1265" s="242" t="s">
        <v>736</v>
      </c>
      <c r="D1265" s="226" t="s">
        <v>435</v>
      </c>
      <c r="E1265" s="225">
        <v>135</v>
      </c>
      <c r="F1265" s="225">
        <v>1</v>
      </c>
      <c r="G1265" s="225">
        <v>164.7</v>
      </c>
      <c r="H1265" s="225">
        <v>0.37</v>
      </c>
      <c r="I1265" s="225">
        <v>1</v>
      </c>
      <c r="J1265" s="225">
        <v>60.94</v>
      </c>
      <c r="K1265" s="225">
        <v>5.34</v>
      </c>
      <c r="L1265" s="225">
        <v>325</v>
      </c>
    </row>
    <row r="1266" spans="1:12" s="241" customFormat="1" ht="38.25" hidden="1" outlineLevel="2" x14ac:dyDescent="0.25">
      <c r="A1266" s="243" t="s">
        <v>27</v>
      </c>
      <c r="B1266" s="228" t="s">
        <v>735</v>
      </c>
      <c r="C1266" s="242" t="s">
        <v>734</v>
      </c>
      <c r="D1266" s="226" t="s">
        <v>355</v>
      </c>
      <c r="E1266" s="225">
        <v>0.81</v>
      </c>
      <c r="F1266" s="225">
        <v>1</v>
      </c>
      <c r="G1266" s="225">
        <v>0.98819999999999997</v>
      </c>
      <c r="H1266" s="225">
        <v>125</v>
      </c>
      <c r="I1266" s="225">
        <v>1</v>
      </c>
      <c r="J1266" s="225">
        <v>123.52</v>
      </c>
      <c r="K1266" s="225">
        <v>5.34</v>
      </c>
      <c r="L1266" s="225">
        <v>660</v>
      </c>
    </row>
    <row r="1267" spans="1:12" s="241" customFormat="1" ht="38.25" hidden="1" outlineLevel="2" x14ac:dyDescent="0.25">
      <c r="A1267" s="243" t="s">
        <v>28</v>
      </c>
      <c r="B1267" s="228" t="s">
        <v>733</v>
      </c>
      <c r="C1267" s="242" t="s">
        <v>732</v>
      </c>
      <c r="D1267" s="226" t="s">
        <v>30</v>
      </c>
      <c r="E1267" s="225">
        <v>10</v>
      </c>
      <c r="F1267" s="225">
        <v>1</v>
      </c>
      <c r="G1267" s="225">
        <v>12.2</v>
      </c>
      <c r="H1267" s="225">
        <v>13.08</v>
      </c>
      <c r="I1267" s="225">
        <v>1</v>
      </c>
      <c r="J1267" s="225">
        <v>159.58000000000001</v>
      </c>
      <c r="K1267" s="225">
        <v>5.34</v>
      </c>
      <c r="L1267" s="225">
        <v>852</v>
      </c>
    </row>
    <row r="1268" spans="1:12" s="241" customFormat="1" ht="51" hidden="1" outlineLevel="2" x14ac:dyDescent="0.25">
      <c r="A1268" s="243" t="s">
        <v>32</v>
      </c>
      <c r="B1268" s="228" t="s">
        <v>731</v>
      </c>
      <c r="C1268" s="242" t="s">
        <v>730</v>
      </c>
      <c r="D1268" s="226" t="s">
        <v>30</v>
      </c>
      <c r="E1268" s="225">
        <v>4</v>
      </c>
      <c r="F1268" s="225">
        <v>1</v>
      </c>
      <c r="G1268" s="225">
        <v>4.88</v>
      </c>
      <c r="H1268" s="225">
        <v>7.46</v>
      </c>
      <c r="I1268" s="225">
        <v>1</v>
      </c>
      <c r="J1268" s="225">
        <v>36.4</v>
      </c>
      <c r="K1268" s="225">
        <v>5.34</v>
      </c>
      <c r="L1268" s="225">
        <v>194</v>
      </c>
    </row>
    <row r="1269" spans="1:12" s="241" customFormat="1" ht="51" hidden="1" outlineLevel="2" x14ac:dyDescent="0.25">
      <c r="A1269" s="243" t="s">
        <v>604</v>
      </c>
      <c r="B1269" s="228" t="s">
        <v>729</v>
      </c>
      <c r="C1269" s="242" t="s">
        <v>728</v>
      </c>
      <c r="D1269" s="226" t="s">
        <v>30</v>
      </c>
      <c r="E1269" s="225">
        <v>42</v>
      </c>
      <c r="F1269" s="225">
        <v>1</v>
      </c>
      <c r="G1269" s="225">
        <v>51.24</v>
      </c>
      <c r="H1269" s="225">
        <v>2.7</v>
      </c>
      <c r="I1269" s="225">
        <v>1</v>
      </c>
      <c r="J1269" s="225">
        <v>138.35</v>
      </c>
      <c r="K1269" s="225">
        <v>5.34</v>
      </c>
      <c r="L1269" s="225">
        <v>739</v>
      </c>
    </row>
    <row r="1270" spans="1:12" s="241" customFormat="1" ht="38.25" hidden="1" outlineLevel="2" x14ac:dyDescent="0.25">
      <c r="A1270" s="243" t="s">
        <v>603</v>
      </c>
      <c r="B1270" s="228" t="s">
        <v>727</v>
      </c>
      <c r="C1270" s="242" t="s">
        <v>726</v>
      </c>
      <c r="D1270" s="226" t="s">
        <v>435</v>
      </c>
      <c r="E1270" s="225">
        <v>136</v>
      </c>
      <c r="F1270" s="225">
        <v>1</v>
      </c>
      <c r="G1270" s="225">
        <v>165.92</v>
      </c>
      <c r="H1270" s="225">
        <v>4</v>
      </c>
      <c r="I1270" s="225">
        <v>1</v>
      </c>
      <c r="J1270" s="225">
        <v>663.68</v>
      </c>
      <c r="K1270" s="225">
        <v>5.34</v>
      </c>
      <c r="L1270" s="225">
        <v>3544</v>
      </c>
    </row>
    <row r="1271" spans="1:12" s="241" customFormat="1" ht="38.25" hidden="1" outlineLevel="2" x14ac:dyDescent="0.25">
      <c r="A1271" s="243" t="s">
        <v>602</v>
      </c>
      <c r="B1271" s="228" t="s">
        <v>725</v>
      </c>
      <c r="C1271" s="242" t="s">
        <v>724</v>
      </c>
      <c r="D1271" s="226" t="s">
        <v>435</v>
      </c>
      <c r="E1271" s="225">
        <v>306</v>
      </c>
      <c r="F1271" s="225">
        <v>1</v>
      </c>
      <c r="G1271" s="225">
        <v>373.32</v>
      </c>
      <c r="H1271" s="225">
        <v>5.5</v>
      </c>
      <c r="I1271" s="225">
        <v>1</v>
      </c>
      <c r="J1271" s="225">
        <v>2053.2600000000002</v>
      </c>
      <c r="K1271" s="225">
        <v>5.34</v>
      </c>
      <c r="L1271" s="225">
        <v>10964</v>
      </c>
    </row>
    <row r="1272" spans="1:12" s="241" customFormat="1" hidden="1" outlineLevel="2" x14ac:dyDescent="0.25">
      <c r="A1272" s="243" t="s">
        <v>601</v>
      </c>
      <c r="B1272" s="228" t="s">
        <v>723</v>
      </c>
      <c r="C1272" s="242" t="s">
        <v>722</v>
      </c>
      <c r="D1272" s="226" t="s">
        <v>355</v>
      </c>
      <c r="E1272" s="225">
        <v>1.83</v>
      </c>
      <c r="F1272" s="225">
        <v>1</v>
      </c>
      <c r="G1272" s="225">
        <v>2.2326000000000001</v>
      </c>
      <c r="H1272" s="225">
        <v>160</v>
      </c>
      <c r="I1272" s="225">
        <v>1</v>
      </c>
      <c r="J1272" s="225">
        <v>357.22</v>
      </c>
      <c r="K1272" s="225">
        <v>5.34</v>
      </c>
      <c r="L1272" s="225">
        <v>1908</v>
      </c>
    </row>
    <row r="1273" spans="1:12" s="241" customFormat="1" ht="38.25" hidden="1" outlineLevel="2" x14ac:dyDescent="0.25">
      <c r="A1273" s="243" t="s">
        <v>600</v>
      </c>
      <c r="B1273" s="228" t="s">
        <v>721</v>
      </c>
      <c r="C1273" s="242" t="s">
        <v>720</v>
      </c>
      <c r="D1273" s="226" t="s">
        <v>355</v>
      </c>
      <c r="E1273" s="225">
        <v>0.81</v>
      </c>
      <c r="F1273" s="225">
        <v>1</v>
      </c>
      <c r="G1273" s="225">
        <v>0.98819999999999997</v>
      </c>
      <c r="H1273" s="225">
        <v>59</v>
      </c>
      <c r="I1273" s="225">
        <v>1</v>
      </c>
      <c r="J1273" s="225">
        <v>58.3</v>
      </c>
      <c r="K1273" s="225">
        <v>5.34</v>
      </c>
      <c r="L1273" s="225">
        <v>311</v>
      </c>
    </row>
    <row r="1274" spans="1:12" s="230" customFormat="1" outlineLevel="1" collapsed="1" x14ac:dyDescent="0.25">
      <c r="A1274" s="234"/>
      <c r="B1274" s="232"/>
      <c r="C1274" s="233" t="s">
        <v>399</v>
      </c>
      <c r="D1274" s="232" t="s">
        <v>16</v>
      </c>
      <c r="E1274" s="231">
        <v>111.55</v>
      </c>
      <c r="F1274" s="231">
        <v>1.1499999999999999</v>
      </c>
      <c r="G1274" s="231">
        <v>136.09100000000001</v>
      </c>
      <c r="H1274" s="231"/>
      <c r="I1274" s="231"/>
      <c r="J1274" s="231"/>
      <c r="K1274" s="231"/>
      <c r="L1274" s="231"/>
    </row>
    <row r="1275" spans="1:12" s="230" customFormat="1" outlineLevel="1" x14ac:dyDescent="0.25">
      <c r="A1275" s="234"/>
      <c r="B1275" s="232"/>
      <c r="C1275" s="233" t="s">
        <v>412</v>
      </c>
      <c r="D1275" s="232" t="s">
        <v>16</v>
      </c>
      <c r="E1275" s="231">
        <v>0.38</v>
      </c>
      <c r="F1275" s="231">
        <v>1.25</v>
      </c>
      <c r="G1275" s="231">
        <v>0.57950000000000002</v>
      </c>
      <c r="H1275" s="231"/>
      <c r="I1275" s="231"/>
      <c r="J1275" s="231"/>
      <c r="K1275" s="231"/>
      <c r="L1275" s="231"/>
    </row>
    <row r="1276" spans="1:12" s="235" customFormat="1" x14ac:dyDescent="0.25">
      <c r="A1276" s="240"/>
      <c r="B1276" s="239"/>
      <c r="C1276" s="238" t="s">
        <v>398</v>
      </c>
      <c r="D1276" s="237"/>
      <c r="E1276" s="236"/>
      <c r="F1276" s="236"/>
      <c r="G1276" s="236"/>
      <c r="H1276" s="236"/>
      <c r="I1276" s="236"/>
      <c r="J1276" s="236">
        <v>5417.39</v>
      </c>
      <c r="K1276" s="236"/>
      <c r="L1276" s="236"/>
    </row>
    <row r="1277" spans="1:12" s="230" customFormat="1" outlineLevel="1" x14ac:dyDescent="0.25">
      <c r="A1277" s="234"/>
      <c r="B1277" s="232"/>
      <c r="C1277" s="233" t="s">
        <v>397</v>
      </c>
      <c r="D1277" s="232"/>
      <c r="E1277" s="231"/>
      <c r="F1277" s="231"/>
      <c r="G1277" s="231"/>
      <c r="H1277" s="231"/>
      <c r="I1277" s="231"/>
      <c r="J1277" s="231">
        <v>1241.6199999999999</v>
      </c>
      <c r="K1277" s="231"/>
      <c r="L1277" s="231">
        <v>28681</v>
      </c>
    </row>
    <row r="1278" spans="1:12" s="224" customFormat="1" x14ac:dyDescent="0.25">
      <c r="A1278" s="229"/>
      <c r="B1278" s="228" t="s">
        <v>424</v>
      </c>
      <c r="C1278" s="227" t="s">
        <v>425</v>
      </c>
      <c r="D1278" s="226" t="s">
        <v>20</v>
      </c>
      <c r="E1278" s="225">
        <v>108</v>
      </c>
      <c r="F1278" s="225">
        <v>0.9</v>
      </c>
      <c r="G1278" s="225">
        <v>97.2</v>
      </c>
      <c r="H1278" s="225"/>
      <c r="I1278" s="225"/>
      <c r="J1278" s="225">
        <v>1206.8499999999999</v>
      </c>
      <c r="K1278" s="225"/>
      <c r="L1278" s="225">
        <v>27878</v>
      </c>
    </row>
    <row r="1279" spans="1:12" s="224" customFormat="1" x14ac:dyDescent="0.25">
      <c r="A1279" s="229"/>
      <c r="B1279" s="228" t="s">
        <v>424</v>
      </c>
      <c r="C1279" s="227" t="s">
        <v>423</v>
      </c>
      <c r="D1279" s="226" t="s">
        <v>20</v>
      </c>
      <c r="E1279" s="225">
        <v>55</v>
      </c>
      <c r="F1279" s="225">
        <v>0.85</v>
      </c>
      <c r="G1279" s="225">
        <v>46.75</v>
      </c>
      <c r="H1279" s="225"/>
      <c r="I1279" s="225"/>
      <c r="J1279" s="225">
        <v>580.45000000000005</v>
      </c>
      <c r="K1279" s="225"/>
      <c r="L1279" s="225">
        <v>13409</v>
      </c>
    </row>
    <row r="1280" spans="1:12" s="195" customFormat="1" x14ac:dyDescent="0.25">
      <c r="A1280" s="215"/>
      <c r="B1280" s="215"/>
      <c r="C1280" s="216" t="s">
        <v>390</v>
      </c>
      <c r="D1280" s="215"/>
      <c r="E1280" s="214"/>
      <c r="F1280" s="214"/>
      <c r="G1280" s="214"/>
      <c r="H1280" s="214"/>
      <c r="I1280" s="214"/>
      <c r="J1280" s="213">
        <v>7204.69</v>
      </c>
      <c r="K1280" s="213"/>
      <c r="L1280" s="213"/>
    </row>
    <row r="1281" spans="1:12" s="217" customFormat="1" ht="45.95" customHeight="1" x14ac:dyDescent="0.25">
      <c r="A1281" s="223" t="s">
        <v>438</v>
      </c>
      <c r="B1281" s="222" t="s">
        <v>719</v>
      </c>
      <c r="C1281" s="221" t="s">
        <v>718</v>
      </c>
      <c r="D1281" s="220" t="s">
        <v>355</v>
      </c>
      <c r="E1281" s="219">
        <v>0.98819999999999997</v>
      </c>
      <c r="F1281" s="219">
        <v>1</v>
      </c>
      <c r="G1281" s="219">
        <v>0.98819999999999997</v>
      </c>
      <c r="H1281" s="218">
        <v>48.35</v>
      </c>
      <c r="I1281" s="218">
        <v>1</v>
      </c>
      <c r="J1281" s="218">
        <v>47.78</v>
      </c>
      <c r="K1281" s="218"/>
      <c r="L1281" s="218"/>
    </row>
    <row r="1282" spans="1:12" s="195" customFormat="1" x14ac:dyDescent="0.25">
      <c r="A1282" s="215"/>
      <c r="B1282" s="215"/>
      <c r="C1282" s="216" t="s">
        <v>390</v>
      </c>
      <c r="D1282" s="215"/>
      <c r="E1282" s="214"/>
      <c r="F1282" s="214"/>
      <c r="G1282" s="214"/>
      <c r="H1282" s="214"/>
      <c r="I1282" s="214"/>
      <c r="J1282" s="213">
        <v>47.78</v>
      </c>
      <c r="K1282" s="213"/>
      <c r="L1282" s="213"/>
    </row>
    <row r="1283" spans="1:12" s="217" customFormat="1" ht="45.95" customHeight="1" x14ac:dyDescent="0.25">
      <c r="A1283" s="223" t="s">
        <v>431</v>
      </c>
      <c r="B1283" s="222" t="s">
        <v>717</v>
      </c>
      <c r="C1283" s="221" t="s">
        <v>716</v>
      </c>
      <c r="D1283" s="220" t="s">
        <v>25</v>
      </c>
      <c r="E1283" s="219">
        <v>135.41999999999999</v>
      </c>
      <c r="F1283" s="219">
        <v>1</v>
      </c>
      <c r="G1283" s="219">
        <v>135.41999999999999</v>
      </c>
      <c r="H1283" s="218">
        <v>14.8</v>
      </c>
      <c r="I1283" s="218">
        <v>1</v>
      </c>
      <c r="J1283" s="218">
        <v>2004.22</v>
      </c>
      <c r="K1283" s="218"/>
      <c r="L1283" s="218"/>
    </row>
    <row r="1284" spans="1:12" s="195" customFormat="1" x14ac:dyDescent="0.25">
      <c r="A1284" s="215"/>
      <c r="B1284" s="215"/>
      <c r="C1284" s="216" t="s">
        <v>390</v>
      </c>
      <c r="D1284" s="215"/>
      <c r="E1284" s="214"/>
      <c r="F1284" s="214"/>
      <c r="G1284" s="214"/>
      <c r="H1284" s="214"/>
      <c r="I1284" s="214"/>
      <c r="J1284" s="213">
        <v>2004.22</v>
      </c>
      <c r="K1284" s="213"/>
      <c r="L1284" s="213"/>
    </row>
    <row r="1285" spans="1:12" s="217" customFormat="1" ht="91.9" customHeight="1" x14ac:dyDescent="0.25">
      <c r="A1285" s="223" t="s">
        <v>430</v>
      </c>
      <c r="B1285" s="222" t="s">
        <v>715</v>
      </c>
      <c r="C1285" s="221" t="s">
        <v>714</v>
      </c>
      <c r="D1285" s="220" t="s">
        <v>15</v>
      </c>
      <c r="E1285" s="219">
        <v>1.22</v>
      </c>
      <c r="F1285" s="219">
        <v>1</v>
      </c>
      <c r="G1285" s="219">
        <v>1.22</v>
      </c>
      <c r="H1285" s="218"/>
      <c r="I1285" s="218"/>
      <c r="J1285" s="218"/>
      <c r="K1285" s="218"/>
      <c r="L1285" s="218"/>
    </row>
    <row r="1286" spans="1:12" s="224" customFormat="1" x14ac:dyDescent="0.25">
      <c r="A1286" s="229"/>
      <c r="B1286" s="228" t="s">
        <v>0</v>
      </c>
      <c r="C1286" s="227" t="s">
        <v>404</v>
      </c>
      <c r="D1286" s="226"/>
      <c r="E1286" s="225"/>
      <c r="F1286" s="225"/>
      <c r="G1286" s="225"/>
      <c r="H1286" s="225">
        <v>54.64</v>
      </c>
      <c r="I1286" s="225">
        <v>1.1499999999999999</v>
      </c>
      <c r="J1286" s="225">
        <v>76.66</v>
      </c>
      <c r="K1286" s="225">
        <v>23.1</v>
      </c>
      <c r="L1286" s="225">
        <v>1771</v>
      </c>
    </row>
    <row r="1287" spans="1:12" s="241" customFormat="1" hidden="1" outlineLevel="2" x14ac:dyDescent="0.25">
      <c r="A1287" s="243"/>
      <c r="B1287" s="228"/>
      <c r="C1287" s="242" t="s">
        <v>470</v>
      </c>
      <c r="D1287" s="226" t="s">
        <v>16</v>
      </c>
      <c r="E1287" s="225">
        <v>5.68</v>
      </c>
      <c r="F1287" s="225">
        <v>1.1499999999999999</v>
      </c>
      <c r="G1287" s="225">
        <v>7.9690399999999997</v>
      </c>
      <c r="H1287" s="225"/>
      <c r="I1287" s="225">
        <v>1</v>
      </c>
      <c r="J1287" s="225">
        <v>76.66</v>
      </c>
      <c r="K1287" s="225">
        <v>23.1</v>
      </c>
      <c r="L1287" s="225">
        <v>1771</v>
      </c>
    </row>
    <row r="1288" spans="1:12" s="224" customFormat="1" collapsed="1" x14ac:dyDescent="0.25">
      <c r="A1288" s="229"/>
      <c r="B1288" s="228" t="s">
        <v>1</v>
      </c>
      <c r="C1288" s="227" t="s">
        <v>415</v>
      </c>
      <c r="D1288" s="226"/>
      <c r="E1288" s="225"/>
      <c r="F1288" s="225"/>
      <c r="G1288" s="225"/>
      <c r="H1288" s="225">
        <v>0.97</v>
      </c>
      <c r="I1288" s="225">
        <v>1.25</v>
      </c>
      <c r="J1288" s="225">
        <v>1.49</v>
      </c>
      <c r="K1288" s="225"/>
      <c r="L1288" s="225"/>
    </row>
    <row r="1289" spans="1:12" s="241" customFormat="1" hidden="1" outlineLevel="2" x14ac:dyDescent="0.25">
      <c r="A1289" s="243" t="s">
        <v>0</v>
      </c>
      <c r="B1289" s="228" t="s">
        <v>428</v>
      </c>
      <c r="C1289" s="242" t="s">
        <v>24</v>
      </c>
      <c r="D1289" s="226" t="s">
        <v>18</v>
      </c>
      <c r="E1289" s="225">
        <v>0.01</v>
      </c>
      <c r="F1289" s="225">
        <v>1</v>
      </c>
      <c r="G1289" s="225">
        <v>1.2200000000000001E-2</v>
      </c>
      <c r="H1289" s="225">
        <v>65.709999999999994</v>
      </c>
      <c r="I1289" s="225">
        <v>1</v>
      </c>
      <c r="J1289" s="225">
        <v>0.8</v>
      </c>
      <c r="K1289" s="225">
        <v>9.1300000000000008</v>
      </c>
      <c r="L1289" s="225">
        <v>7</v>
      </c>
    </row>
    <row r="1290" spans="1:12" s="235" customFormat="1" hidden="1" outlineLevel="2" x14ac:dyDescent="0.25">
      <c r="A1290" s="247"/>
      <c r="B1290" s="245"/>
      <c r="C1290" s="246" t="s">
        <v>19</v>
      </c>
      <c r="D1290" s="245" t="s">
        <v>16</v>
      </c>
      <c r="E1290" s="244">
        <v>0.01</v>
      </c>
      <c r="F1290" s="244">
        <v>1</v>
      </c>
      <c r="G1290" s="244">
        <v>1.2200000000000001E-2</v>
      </c>
      <c r="H1290" s="244">
        <v>11.6</v>
      </c>
      <c r="I1290" s="244">
        <v>1</v>
      </c>
      <c r="J1290" s="244">
        <v>0.14000000000000001</v>
      </c>
      <c r="K1290" s="244"/>
      <c r="L1290" s="244">
        <v>1</v>
      </c>
    </row>
    <row r="1291" spans="1:12" s="241" customFormat="1" ht="25.5" hidden="1" outlineLevel="2" x14ac:dyDescent="0.25">
      <c r="A1291" s="243" t="s">
        <v>1</v>
      </c>
      <c r="B1291" s="228" t="s">
        <v>414</v>
      </c>
      <c r="C1291" s="242" t="s">
        <v>17</v>
      </c>
      <c r="D1291" s="226" t="s">
        <v>18</v>
      </c>
      <c r="E1291" s="225">
        <v>0.01</v>
      </c>
      <c r="F1291" s="225">
        <v>1</v>
      </c>
      <c r="G1291" s="225">
        <v>1.2200000000000001E-2</v>
      </c>
      <c r="H1291" s="225">
        <v>31.26</v>
      </c>
      <c r="I1291" s="225">
        <v>1</v>
      </c>
      <c r="J1291" s="225">
        <v>0.38</v>
      </c>
      <c r="K1291" s="225">
        <v>9.1300000000000008</v>
      </c>
      <c r="L1291" s="225">
        <v>3</v>
      </c>
    </row>
    <row r="1292" spans="1:12" s="235" customFormat="1" hidden="1" outlineLevel="2" x14ac:dyDescent="0.25">
      <c r="A1292" s="247"/>
      <c r="B1292" s="245"/>
      <c r="C1292" s="246" t="s">
        <v>19</v>
      </c>
      <c r="D1292" s="245" t="s">
        <v>16</v>
      </c>
      <c r="E1292" s="244">
        <v>0.01</v>
      </c>
      <c r="F1292" s="244">
        <v>1</v>
      </c>
      <c r="G1292" s="244">
        <v>1.2200000000000001E-2</v>
      </c>
      <c r="H1292" s="244">
        <v>13.5</v>
      </c>
      <c r="I1292" s="244">
        <v>1</v>
      </c>
      <c r="J1292" s="244">
        <v>0.16</v>
      </c>
      <c r="K1292" s="244"/>
      <c r="L1292" s="244">
        <v>2</v>
      </c>
    </row>
    <row r="1293" spans="1:12" s="224" customFormat="1" collapsed="1" x14ac:dyDescent="0.25">
      <c r="A1293" s="229"/>
      <c r="B1293" s="228" t="s">
        <v>2</v>
      </c>
      <c r="C1293" s="227" t="s">
        <v>413</v>
      </c>
      <c r="D1293" s="226"/>
      <c r="E1293" s="225"/>
      <c r="F1293" s="225"/>
      <c r="G1293" s="225"/>
      <c r="H1293" s="225">
        <v>0.26</v>
      </c>
      <c r="I1293" s="225">
        <v>1.25</v>
      </c>
      <c r="J1293" s="225">
        <v>0.4</v>
      </c>
      <c r="K1293" s="225">
        <v>23.1</v>
      </c>
      <c r="L1293" s="225">
        <v>9</v>
      </c>
    </row>
    <row r="1294" spans="1:12" s="241" customFormat="1" hidden="1" outlineLevel="2" x14ac:dyDescent="0.25">
      <c r="A1294" s="243"/>
      <c r="B1294" s="228"/>
      <c r="C1294" s="242" t="s">
        <v>19</v>
      </c>
      <c r="D1294" s="226" t="s">
        <v>16</v>
      </c>
      <c r="E1294" s="225">
        <v>2.5000000000000001E-2</v>
      </c>
      <c r="F1294" s="225">
        <v>1</v>
      </c>
      <c r="G1294" s="225">
        <v>3.0499999999999999E-2</v>
      </c>
      <c r="H1294" s="225"/>
      <c r="I1294" s="225">
        <v>1</v>
      </c>
      <c r="J1294" s="225">
        <v>0.4</v>
      </c>
      <c r="K1294" s="225">
        <v>23.1</v>
      </c>
      <c r="L1294" s="225">
        <v>9</v>
      </c>
    </row>
    <row r="1295" spans="1:12" s="224" customFormat="1" collapsed="1" x14ac:dyDescent="0.25">
      <c r="A1295" s="229"/>
      <c r="B1295" s="228" t="s">
        <v>3</v>
      </c>
      <c r="C1295" s="227" t="s">
        <v>402</v>
      </c>
      <c r="D1295" s="226"/>
      <c r="E1295" s="225"/>
      <c r="F1295" s="225"/>
      <c r="G1295" s="225"/>
      <c r="H1295" s="225">
        <v>0.18</v>
      </c>
      <c r="I1295" s="225">
        <v>1</v>
      </c>
      <c r="J1295" s="225">
        <v>0.22</v>
      </c>
      <c r="K1295" s="225"/>
      <c r="L1295" s="225"/>
    </row>
    <row r="1296" spans="1:12" s="241" customFormat="1" hidden="1" outlineLevel="2" x14ac:dyDescent="0.25">
      <c r="A1296" s="243" t="s">
        <v>2</v>
      </c>
      <c r="B1296" s="228" t="s">
        <v>453</v>
      </c>
      <c r="C1296" s="242" t="s">
        <v>29</v>
      </c>
      <c r="D1296" s="226" t="s">
        <v>30</v>
      </c>
      <c r="E1296" s="225">
        <v>0.1</v>
      </c>
      <c r="F1296" s="225">
        <v>1</v>
      </c>
      <c r="G1296" s="225">
        <v>0.122</v>
      </c>
      <c r="H1296" s="225">
        <v>1.82</v>
      </c>
      <c r="I1296" s="225">
        <v>1</v>
      </c>
      <c r="J1296" s="225">
        <v>0.22</v>
      </c>
      <c r="K1296" s="225">
        <v>5.34</v>
      </c>
      <c r="L1296" s="225">
        <v>1</v>
      </c>
    </row>
    <row r="1297" spans="1:12" s="230" customFormat="1" outlineLevel="1" collapsed="1" x14ac:dyDescent="0.25">
      <c r="A1297" s="234"/>
      <c r="B1297" s="232"/>
      <c r="C1297" s="233" t="s">
        <v>399</v>
      </c>
      <c r="D1297" s="232" t="s">
        <v>16</v>
      </c>
      <c r="E1297" s="231">
        <v>6.53</v>
      </c>
      <c r="F1297" s="231">
        <v>1.1499999999999999</v>
      </c>
      <c r="G1297" s="231">
        <v>7.9690399999999997</v>
      </c>
      <c r="H1297" s="231"/>
      <c r="I1297" s="231"/>
      <c r="J1297" s="231"/>
      <c r="K1297" s="231"/>
      <c r="L1297" s="231"/>
    </row>
    <row r="1298" spans="1:12" s="230" customFormat="1" outlineLevel="1" x14ac:dyDescent="0.25">
      <c r="A1298" s="234"/>
      <c r="B1298" s="232"/>
      <c r="C1298" s="233" t="s">
        <v>412</v>
      </c>
      <c r="D1298" s="232" t="s">
        <v>16</v>
      </c>
      <c r="E1298" s="231">
        <v>0.02</v>
      </c>
      <c r="F1298" s="231">
        <v>1.25</v>
      </c>
      <c r="G1298" s="231">
        <v>3.0499999999999999E-2</v>
      </c>
      <c r="H1298" s="231"/>
      <c r="I1298" s="231"/>
      <c r="J1298" s="231"/>
      <c r="K1298" s="231"/>
      <c r="L1298" s="231"/>
    </row>
    <row r="1299" spans="1:12" s="235" customFormat="1" x14ac:dyDescent="0.25">
      <c r="A1299" s="240"/>
      <c r="B1299" s="239"/>
      <c r="C1299" s="238" t="s">
        <v>398</v>
      </c>
      <c r="D1299" s="237"/>
      <c r="E1299" s="236"/>
      <c r="F1299" s="236"/>
      <c r="G1299" s="236"/>
      <c r="H1299" s="236"/>
      <c r="I1299" s="236"/>
      <c r="J1299" s="236">
        <v>78.37</v>
      </c>
      <c r="K1299" s="236"/>
      <c r="L1299" s="236"/>
    </row>
    <row r="1300" spans="1:12" s="230" customFormat="1" outlineLevel="1" x14ac:dyDescent="0.25">
      <c r="A1300" s="234"/>
      <c r="B1300" s="232"/>
      <c r="C1300" s="233" t="s">
        <v>397</v>
      </c>
      <c r="D1300" s="232"/>
      <c r="E1300" s="231"/>
      <c r="F1300" s="231"/>
      <c r="G1300" s="231"/>
      <c r="H1300" s="231"/>
      <c r="I1300" s="231"/>
      <c r="J1300" s="231">
        <v>77.06</v>
      </c>
      <c r="K1300" s="231"/>
      <c r="L1300" s="231">
        <v>1780</v>
      </c>
    </row>
    <row r="1301" spans="1:12" s="224" customFormat="1" x14ac:dyDescent="0.25">
      <c r="A1301" s="229"/>
      <c r="B1301" s="228" t="s">
        <v>451</v>
      </c>
      <c r="C1301" s="227" t="s">
        <v>452</v>
      </c>
      <c r="D1301" s="226" t="s">
        <v>20</v>
      </c>
      <c r="E1301" s="225">
        <v>100</v>
      </c>
      <c r="F1301" s="225">
        <v>0.9</v>
      </c>
      <c r="G1301" s="225">
        <v>90</v>
      </c>
      <c r="H1301" s="225"/>
      <c r="I1301" s="225"/>
      <c r="J1301" s="225">
        <v>69.34</v>
      </c>
      <c r="K1301" s="225"/>
      <c r="L1301" s="225">
        <v>1602</v>
      </c>
    </row>
    <row r="1302" spans="1:12" s="224" customFormat="1" x14ac:dyDescent="0.25">
      <c r="A1302" s="229"/>
      <c r="B1302" s="228" t="s">
        <v>451</v>
      </c>
      <c r="C1302" s="227" t="s">
        <v>450</v>
      </c>
      <c r="D1302" s="226" t="s">
        <v>20</v>
      </c>
      <c r="E1302" s="225">
        <v>49</v>
      </c>
      <c r="F1302" s="225">
        <v>0.85</v>
      </c>
      <c r="G1302" s="225">
        <v>41.65</v>
      </c>
      <c r="H1302" s="225"/>
      <c r="I1302" s="225"/>
      <c r="J1302" s="225">
        <v>32.1</v>
      </c>
      <c r="K1302" s="225"/>
      <c r="L1302" s="225">
        <v>741</v>
      </c>
    </row>
    <row r="1303" spans="1:12" s="195" customFormat="1" x14ac:dyDescent="0.25">
      <c r="A1303" s="215"/>
      <c r="B1303" s="215"/>
      <c r="C1303" s="216" t="s">
        <v>390</v>
      </c>
      <c r="D1303" s="215"/>
      <c r="E1303" s="214"/>
      <c r="F1303" s="214"/>
      <c r="G1303" s="214"/>
      <c r="H1303" s="214"/>
      <c r="I1303" s="214"/>
      <c r="J1303" s="213">
        <v>179.81</v>
      </c>
      <c r="K1303" s="213"/>
      <c r="L1303" s="213"/>
    </row>
    <row r="1304" spans="1:12" s="217" customFormat="1" ht="45.95" customHeight="1" x14ac:dyDescent="0.25">
      <c r="A1304" s="223" t="s">
        <v>422</v>
      </c>
      <c r="B1304" s="222" t="s">
        <v>568</v>
      </c>
      <c r="C1304" s="221" t="s">
        <v>567</v>
      </c>
      <c r="D1304" s="220" t="s">
        <v>31</v>
      </c>
      <c r="E1304" s="219">
        <v>1.5859999999999999E-2</v>
      </c>
      <c r="F1304" s="219">
        <v>1</v>
      </c>
      <c r="G1304" s="219">
        <v>1.5859999999999999E-2</v>
      </c>
      <c r="H1304" s="218">
        <v>11300</v>
      </c>
      <c r="I1304" s="218">
        <v>1</v>
      </c>
      <c r="J1304" s="218">
        <v>179.22</v>
      </c>
      <c r="K1304" s="218"/>
      <c r="L1304" s="218"/>
    </row>
    <row r="1305" spans="1:12" s="195" customFormat="1" x14ac:dyDescent="0.25">
      <c r="A1305" s="215"/>
      <c r="B1305" s="215"/>
      <c r="C1305" s="216" t="s">
        <v>390</v>
      </c>
      <c r="D1305" s="215"/>
      <c r="E1305" s="214"/>
      <c r="F1305" s="214"/>
      <c r="G1305" s="214"/>
      <c r="H1305" s="214"/>
      <c r="I1305" s="214"/>
      <c r="J1305" s="213">
        <v>179.22</v>
      </c>
      <c r="K1305" s="213"/>
      <c r="L1305" s="213"/>
    </row>
    <row r="1306" spans="1:12" s="217" customFormat="1" ht="91.9" customHeight="1" x14ac:dyDescent="0.25">
      <c r="A1306" s="223" t="s">
        <v>421</v>
      </c>
      <c r="B1306" s="222" t="s">
        <v>565</v>
      </c>
      <c r="C1306" s="221" t="s">
        <v>713</v>
      </c>
      <c r="D1306" s="220" t="s">
        <v>15</v>
      </c>
      <c r="E1306" s="219">
        <v>1.22</v>
      </c>
      <c r="F1306" s="219">
        <v>1</v>
      </c>
      <c r="G1306" s="219">
        <v>1.22</v>
      </c>
      <c r="H1306" s="218"/>
      <c r="I1306" s="218"/>
      <c r="J1306" s="218"/>
      <c r="K1306" s="218"/>
      <c r="L1306" s="218"/>
    </row>
    <row r="1307" spans="1:12" s="224" customFormat="1" x14ac:dyDescent="0.25">
      <c r="A1307" s="229"/>
      <c r="B1307" s="228" t="s">
        <v>0</v>
      </c>
      <c r="C1307" s="227" t="s">
        <v>404</v>
      </c>
      <c r="D1307" s="226"/>
      <c r="E1307" s="225"/>
      <c r="F1307" s="225"/>
      <c r="G1307" s="225"/>
      <c r="H1307" s="225">
        <v>233.22</v>
      </c>
      <c r="I1307" s="225">
        <v>1.1499999999999999</v>
      </c>
      <c r="J1307" s="225">
        <v>327.2</v>
      </c>
      <c r="K1307" s="225">
        <v>23.1</v>
      </c>
      <c r="L1307" s="225">
        <v>7559</v>
      </c>
    </row>
    <row r="1308" spans="1:12" s="241" customFormat="1" hidden="1" outlineLevel="2" x14ac:dyDescent="0.25">
      <c r="A1308" s="243"/>
      <c r="B1308" s="228"/>
      <c r="C1308" s="242" t="s">
        <v>520</v>
      </c>
      <c r="D1308" s="226" t="s">
        <v>16</v>
      </c>
      <c r="E1308" s="225">
        <v>26</v>
      </c>
      <c r="F1308" s="225">
        <v>1.1499999999999999</v>
      </c>
      <c r="G1308" s="225">
        <v>36.478000000000002</v>
      </c>
      <c r="H1308" s="225"/>
      <c r="I1308" s="225">
        <v>1</v>
      </c>
      <c r="J1308" s="225">
        <v>327.2</v>
      </c>
      <c r="K1308" s="225">
        <v>23.1</v>
      </c>
      <c r="L1308" s="225">
        <v>7559</v>
      </c>
    </row>
    <row r="1309" spans="1:12" s="224" customFormat="1" collapsed="1" x14ac:dyDescent="0.25">
      <c r="A1309" s="229"/>
      <c r="B1309" s="228" t="s">
        <v>1</v>
      </c>
      <c r="C1309" s="227" t="s">
        <v>415</v>
      </c>
      <c r="D1309" s="226"/>
      <c r="E1309" s="225"/>
      <c r="F1309" s="225"/>
      <c r="G1309" s="225"/>
      <c r="H1309" s="225">
        <v>6.88</v>
      </c>
      <c r="I1309" s="225">
        <v>1.25</v>
      </c>
      <c r="J1309" s="225">
        <v>10.5</v>
      </c>
      <c r="K1309" s="225"/>
      <c r="L1309" s="225"/>
    </row>
    <row r="1310" spans="1:12" s="241" customFormat="1" hidden="1" outlineLevel="2" x14ac:dyDescent="0.25">
      <c r="A1310" s="243" t="s">
        <v>0</v>
      </c>
      <c r="B1310" s="228" t="s">
        <v>428</v>
      </c>
      <c r="C1310" s="242" t="s">
        <v>24</v>
      </c>
      <c r="D1310" s="226" t="s">
        <v>18</v>
      </c>
      <c r="E1310" s="225">
        <v>0.1</v>
      </c>
      <c r="F1310" s="225">
        <v>1</v>
      </c>
      <c r="G1310" s="225">
        <v>0.122</v>
      </c>
      <c r="H1310" s="225">
        <v>65.709999999999994</v>
      </c>
      <c r="I1310" s="225">
        <v>1</v>
      </c>
      <c r="J1310" s="225">
        <v>8.02</v>
      </c>
      <c r="K1310" s="225">
        <v>9.1300000000000008</v>
      </c>
      <c r="L1310" s="225">
        <v>73</v>
      </c>
    </row>
    <row r="1311" spans="1:12" s="235" customFormat="1" hidden="1" outlineLevel="2" x14ac:dyDescent="0.25">
      <c r="A1311" s="247"/>
      <c r="B1311" s="245"/>
      <c r="C1311" s="246" t="s">
        <v>19</v>
      </c>
      <c r="D1311" s="245" t="s">
        <v>16</v>
      </c>
      <c r="E1311" s="244">
        <v>0.1</v>
      </c>
      <c r="F1311" s="244">
        <v>1</v>
      </c>
      <c r="G1311" s="244">
        <v>0.122</v>
      </c>
      <c r="H1311" s="244">
        <v>11.6</v>
      </c>
      <c r="I1311" s="244">
        <v>1</v>
      </c>
      <c r="J1311" s="244">
        <v>1.42</v>
      </c>
      <c r="K1311" s="244"/>
      <c r="L1311" s="244">
        <v>13</v>
      </c>
    </row>
    <row r="1312" spans="1:12" s="241" customFormat="1" ht="25.5" hidden="1" outlineLevel="2" x14ac:dyDescent="0.25">
      <c r="A1312" s="243" t="s">
        <v>1</v>
      </c>
      <c r="B1312" s="228" t="s">
        <v>414</v>
      </c>
      <c r="C1312" s="242" t="s">
        <v>17</v>
      </c>
      <c r="D1312" s="226" t="s">
        <v>18</v>
      </c>
      <c r="E1312" s="225">
        <v>0.01</v>
      </c>
      <c r="F1312" s="225">
        <v>1</v>
      </c>
      <c r="G1312" s="225">
        <v>1.2200000000000001E-2</v>
      </c>
      <c r="H1312" s="225">
        <v>31.26</v>
      </c>
      <c r="I1312" s="225">
        <v>1</v>
      </c>
      <c r="J1312" s="225">
        <v>0.38</v>
      </c>
      <c r="K1312" s="225">
        <v>9.1300000000000008</v>
      </c>
      <c r="L1312" s="225">
        <v>3</v>
      </c>
    </row>
    <row r="1313" spans="1:12" s="235" customFormat="1" hidden="1" outlineLevel="2" x14ac:dyDescent="0.25">
      <c r="A1313" s="247"/>
      <c r="B1313" s="245"/>
      <c r="C1313" s="246" t="s">
        <v>19</v>
      </c>
      <c r="D1313" s="245" t="s">
        <v>16</v>
      </c>
      <c r="E1313" s="244">
        <v>0.01</v>
      </c>
      <c r="F1313" s="244">
        <v>1</v>
      </c>
      <c r="G1313" s="244">
        <v>1.2200000000000001E-2</v>
      </c>
      <c r="H1313" s="244">
        <v>13.5</v>
      </c>
      <c r="I1313" s="244">
        <v>1</v>
      </c>
      <c r="J1313" s="244">
        <v>0.16</v>
      </c>
      <c r="K1313" s="244"/>
      <c r="L1313" s="244">
        <v>2</v>
      </c>
    </row>
    <row r="1314" spans="1:12" s="224" customFormat="1" collapsed="1" x14ac:dyDescent="0.25">
      <c r="A1314" s="229"/>
      <c r="B1314" s="228" t="s">
        <v>2</v>
      </c>
      <c r="C1314" s="227" t="s">
        <v>413</v>
      </c>
      <c r="D1314" s="226"/>
      <c r="E1314" s="225"/>
      <c r="F1314" s="225"/>
      <c r="G1314" s="225"/>
      <c r="H1314" s="225">
        <v>1.3</v>
      </c>
      <c r="I1314" s="225">
        <v>1.25</v>
      </c>
      <c r="J1314" s="225">
        <v>1.99</v>
      </c>
      <c r="K1314" s="225">
        <v>23.1</v>
      </c>
      <c r="L1314" s="225">
        <v>46</v>
      </c>
    </row>
    <row r="1315" spans="1:12" s="241" customFormat="1" hidden="1" outlineLevel="2" x14ac:dyDescent="0.25">
      <c r="A1315" s="243"/>
      <c r="B1315" s="228"/>
      <c r="C1315" s="242" t="s">
        <v>19</v>
      </c>
      <c r="D1315" s="226" t="s">
        <v>16</v>
      </c>
      <c r="E1315" s="225">
        <v>0.13750000000000001</v>
      </c>
      <c r="F1315" s="225">
        <v>1</v>
      </c>
      <c r="G1315" s="225">
        <v>0.16775000000000001</v>
      </c>
      <c r="H1315" s="225"/>
      <c r="I1315" s="225">
        <v>1</v>
      </c>
      <c r="J1315" s="225">
        <v>1.99</v>
      </c>
      <c r="K1315" s="225">
        <v>23.1</v>
      </c>
      <c r="L1315" s="225">
        <v>46</v>
      </c>
    </row>
    <row r="1316" spans="1:12" s="224" customFormat="1" collapsed="1" x14ac:dyDescent="0.25">
      <c r="A1316" s="229"/>
      <c r="B1316" s="228" t="s">
        <v>3</v>
      </c>
      <c r="C1316" s="227" t="s">
        <v>402</v>
      </c>
      <c r="D1316" s="226"/>
      <c r="E1316" s="225"/>
      <c r="F1316" s="225"/>
      <c r="G1316" s="225"/>
      <c r="H1316" s="225">
        <v>84.93</v>
      </c>
      <c r="I1316" s="225">
        <v>1</v>
      </c>
      <c r="J1316" s="225">
        <v>103.61</v>
      </c>
      <c r="K1316" s="225"/>
      <c r="L1316" s="225"/>
    </row>
    <row r="1317" spans="1:12" s="241" customFormat="1" hidden="1" outlineLevel="2" x14ac:dyDescent="0.25">
      <c r="A1317" s="243" t="s">
        <v>2</v>
      </c>
      <c r="B1317" s="228" t="s">
        <v>564</v>
      </c>
      <c r="C1317" s="242" t="s">
        <v>563</v>
      </c>
      <c r="D1317" s="226" t="s">
        <v>31</v>
      </c>
      <c r="E1317" s="225">
        <v>5.4999999999999997E-3</v>
      </c>
      <c r="F1317" s="225">
        <v>1</v>
      </c>
      <c r="G1317" s="225">
        <v>6.7099999999999998E-3</v>
      </c>
      <c r="H1317" s="225">
        <v>4294</v>
      </c>
      <c r="I1317" s="225">
        <v>1</v>
      </c>
      <c r="J1317" s="225">
        <v>28.81</v>
      </c>
      <c r="K1317" s="225">
        <v>5.34</v>
      </c>
      <c r="L1317" s="225">
        <v>154</v>
      </c>
    </row>
    <row r="1318" spans="1:12" s="241" customFormat="1" ht="25.5" hidden="1" outlineLevel="2" x14ac:dyDescent="0.25">
      <c r="A1318" s="243" t="s">
        <v>3</v>
      </c>
      <c r="B1318" s="228" t="s">
        <v>454</v>
      </c>
      <c r="C1318" s="242" t="s">
        <v>356</v>
      </c>
      <c r="D1318" s="226" t="s">
        <v>25</v>
      </c>
      <c r="E1318" s="225">
        <v>0.84</v>
      </c>
      <c r="F1318" s="225">
        <v>1</v>
      </c>
      <c r="G1318" s="225">
        <v>1.0247999999999999</v>
      </c>
      <c r="H1318" s="225">
        <v>72.319999999999993</v>
      </c>
      <c r="I1318" s="225">
        <v>1</v>
      </c>
      <c r="J1318" s="225">
        <v>74.11</v>
      </c>
      <c r="K1318" s="225">
        <v>5.34</v>
      </c>
      <c r="L1318" s="225">
        <v>396</v>
      </c>
    </row>
    <row r="1319" spans="1:12" s="241" customFormat="1" hidden="1" outlineLevel="2" x14ac:dyDescent="0.25">
      <c r="A1319" s="243" t="s">
        <v>4</v>
      </c>
      <c r="B1319" s="228" t="s">
        <v>453</v>
      </c>
      <c r="C1319" s="242" t="s">
        <v>29</v>
      </c>
      <c r="D1319" s="226" t="s">
        <v>30</v>
      </c>
      <c r="E1319" s="225">
        <v>0.31</v>
      </c>
      <c r="F1319" s="225">
        <v>1</v>
      </c>
      <c r="G1319" s="225">
        <v>0.37819999999999998</v>
      </c>
      <c r="H1319" s="225">
        <v>1.82</v>
      </c>
      <c r="I1319" s="225">
        <v>1</v>
      </c>
      <c r="J1319" s="225">
        <v>0.69</v>
      </c>
      <c r="K1319" s="225">
        <v>5.34</v>
      </c>
      <c r="L1319" s="225">
        <v>4</v>
      </c>
    </row>
    <row r="1320" spans="1:12" s="230" customFormat="1" outlineLevel="1" collapsed="1" x14ac:dyDescent="0.25">
      <c r="A1320" s="234"/>
      <c r="B1320" s="232"/>
      <c r="C1320" s="233" t="s">
        <v>399</v>
      </c>
      <c r="D1320" s="232" t="s">
        <v>16</v>
      </c>
      <c r="E1320" s="231">
        <v>29.9</v>
      </c>
      <c r="F1320" s="231">
        <v>1.1499999999999999</v>
      </c>
      <c r="G1320" s="231">
        <v>36.478000000000002</v>
      </c>
      <c r="H1320" s="231"/>
      <c r="I1320" s="231"/>
      <c r="J1320" s="231"/>
      <c r="K1320" s="231"/>
      <c r="L1320" s="231"/>
    </row>
    <row r="1321" spans="1:12" s="230" customFormat="1" outlineLevel="1" x14ac:dyDescent="0.25">
      <c r="A1321" s="234"/>
      <c r="B1321" s="232"/>
      <c r="C1321" s="233" t="s">
        <v>412</v>
      </c>
      <c r="D1321" s="232" t="s">
        <v>16</v>
      </c>
      <c r="E1321" s="231">
        <v>0.11</v>
      </c>
      <c r="F1321" s="231">
        <v>1.25</v>
      </c>
      <c r="G1321" s="231">
        <v>0.16775000000000001</v>
      </c>
      <c r="H1321" s="231"/>
      <c r="I1321" s="231"/>
      <c r="J1321" s="231"/>
      <c r="K1321" s="231"/>
      <c r="L1321" s="231"/>
    </row>
    <row r="1322" spans="1:12" s="235" customFormat="1" x14ac:dyDescent="0.25">
      <c r="A1322" s="240"/>
      <c r="B1322" s="239"/>
      <c r="C1322" s="238" t="s">
        <v>398</v>
      </c>
      <c r="D1322" s="237"/>
      <c r="E1322" s="236"/>
      <c r="F1322" s="236"/>
      <c r="G1322" s="236"/>
      <c r="H1322" s="236"/>
      <c r="I1322" s="236"/>
      <c r="J1322" s="236">
        <v>441.31</v>
      </c>
      <c r="K1322" s="236"/>
      <c r="L1322" s="236"/>
    </row>
    <row r="1323" spans="1:12" s="230" customFormat="1" outlineLevel="1" x14ac:dyDescent="0.25">
      <c r="A1323" s="234"/>
      <c r="B1323" s="232"/>
      <c r="C1323" s="233" t="s">
        <v>397</v>
      </c>
      <c r="D1323" s="232"/>
      <c r="E1323" s="231"/>
      <c r="F1323" s="231"/>
      <c r="G1323" s="231"/>
      <c r="H1323" s="231"/>
      <c r="I1323" s="231"/>
      <c r="J1323" s="231">
        <v>329.19</v>
      </c>
      <c r="K1323" s="231"/>
      <c r="L1323" s="231">
        <v>7604</v>
      </c>
    </row>
    <row r="1324" spans="1:12" s="224" customFormat="1" x14ac:dyDescent="0.25">
      <c r="A1324" s="229"/>
      <c r="B1324" s="228" t="s">
        <v>451</v>
      </c>
      <c r="C1324" s="227" t="s">
        <v>452</v>
      </c>
      <c r="D1324" s="226" t="s">
        <v>20</v>
      </c>
      <c r="E1324" s="225">
        <v>100</v>
      </c>
      <c r="F1324" s="225">
        <v>0.9</v>
      </c>
      <c r="G1324" s="225">
        <v>90</v>
      </c>
      <c r="H1324" s="225"/>
      <c r="I1324" s="225"/>
      <c r="J1324" s="225">
        <v>296.27999999999997</v>
      </c>
      <c r="K1324" s="225"/>
      <c r="L1324" s="225">
        <v>6844</v>
      </c>
    </row>
    <row r="1325" spans="1:12" s="224" customFormat="1" x14ac:dyDescent="0.25">
      <c r="A1325" s="229"/>
      <c r="B1325" s="228" t="s">
        <v>451</v>
      </c>
      <c r="C1325" s="227" t="s">
        <v>450</v>
      </c>
      <c r="D1325" s="226" t="s">
        <v>20</v>
      </c>
      <c r="E1325" s="225">
        <v>49</v>
      </c>
      <c r="F1325" s="225">
        <v>0.85</v>
      </c>
      <c r="G1325" s="225">
        <v>41.65</v>
      </c>
      <c r="H1325" s="225"/>
      <c r="I1325" s="225"/>
      <c r="J1325" s="225">
        <v>137.1</v>
      </c>
      <c r="K1325" s="225"/>
      <c r="L1325" s="225">
        <v>3167</v>
      </c>
    </row>
    <row r="1326" spans="1:12" s="195" customFormat="1" x14ac:dyDescent="0.25">
      <c r="A1326" s="215"/>
      <c r="B1326" s="215"/>
      <c r="C1326" s="216" t="s">
        <v>390</v>
      </c>
      <c r="D1326" s="215"/>
      <c r="E1326" s="214"/>
      <c r="F1326" s="214"/>
      <c r="G1326" s="214"/>
      <c r="H1326" s="214"/>
      <c r="I1326" s="214"/>
      <c r="J1326" s="213">
        <v>874.69</v>
      </c>
      <c r="K1326" s="213"/>
      <c r="L1326" s="213"/>
    </row>
    <row r="1327" spans="1:12" s="217" customFormat="1" ht="45.95" customHeight="1" x14ac:dyDescent="0.25">
      <c r="A1327" s="223" t="s">
        <v>417</v>
      </c>
      <c r="B1327" s="222" t="s">
        <v>561</v>
      </c>
      <c r="C1327" s="221" t="s">
        <v>560</v>
      </c>
      <c r="D1327" s="220" t="s">
        <v>31</v>
      </c>
      <c r="E1327" s="219">
        <v>7.6859999999999998E-2</v>
      </c>
      <c r="F1327" s="219">
        <v>1</v>
      </c>
      <c r="G1327" s="219">
        <v>7.6859999999999998E-2</v>
      </c>
      <c r="H1327" s="218">
        <v>22484.66</v>
      </c>
      <c r="I1327" s="218">
        <v>1</v>
      </c>
      <c r="J1327" s="218">
        <v>1728.17</v>
      </c>
      <c r="K1327" s="218"/>
      <c r="L1327" s="218"/>
    </row>
    <row r="1328" spans="1:12" s="195" customFormat="1" x14ac:dyDescent="0.25">
      <c r="A1328" s="215"/>
      <c r="B1328" s="215"/>
      <c r="C1328" s="216" t="s">
        <v>390</v>
      </c>
      <c r="D1328" s="215"/>
      <c r="E1328" s="214"/>
      <c r="F1328" s="214"/>
      <c r="G1328" s="214"/>
      <c r="H1328" s="214"/>
      <c r="I1328" s="214"/>
      <c r="J1328" s="213">
        <v>1728.17</v>
      </c>
      <c r="K1328" s="213"/>
      <c r="L1328" s="213"/>
    </row>
    <row r="1329" spans="1:12" s="217" customFormat="1" ht="91.9" customHeight="1" x14ac:dyDescent="0.25">
      <c r="A1329" s="223" t="s">
        <v>411</v>
      </c>
      <c r="B1329" s="222" t="s">
        <v>1221</v>
      </c>
      <c r="C1329" s="221" t="s">
        <v>1220</v>
      </c>
      <c r="D1329" s="220" t="s">
        <v>15</v>
      </c>
      <c r="E1329" s="219">
        <v>3.7999999999999999E-2</v>
      </c>
      <c r="F1329" s="219">
        <v>1</v>
      </c>
      <c r="G1329" s="219">
        <v>3.7999999999999999E-2</v>
      </c>
      <c r="H1329" s="218"/>
      <c r="I1329" s="218"/>
      <c r="J1329" s="218"/>
      <c r="K1329" s="218"/>
      <c r="L1329" s="218"/>
    </row>
    <row r="1330" spans="1:12" s="224" customFormat="1" x14ac:dyDescent="0.25">
      <c r="A1330" s="229"/>
      <c r="B1330" s="228" t="s">
        <v>0</v>
      </c>
      <c r="C1330" s="227" t="s">
        <v>404</v>
      </c>
      <c r="D1330" s="226"/>
      <c r="E1330" s="225"/>
      <c r="F1330" s="225"/>
      <c r="G1330" s="225"/>
      <c r="H1330" s="225">
        <v>1338.01</v>
      </c>
      <c r="I1330" s="225">
        <v>1</v>
      </c>
      <c r="J1330" s="225">
        <v>50.84</v>
      </c>
      <c r="K1330" s="225">
        <v>23.1</v>
      </c>
      <c r="L1330" s="225">
        <v>1175</v>
      </c>
    </row>
    <row r="1331" spans="1:12" s="241" customFormat="1" hidden="1" outlineLevel="2" x14ac:dyDescent="0.25">
      <c r="A1331" s="243"/>
      <c r="B1331" s="228"/>
      <c r="C1331" s="242" t="s">
        <v>442</v>
      </c>
      <c r="D1331" s="226" t="s">
        <v>16</v>
      </c>
      <c r="E1331" s="225">
        <v>165.39</v>
      </c>
      <c r="F1331" s="225">
        <v>1</v>
      </c>
      <c r="G1331" s="225">
        <v>6.2848199999999999</v>
      </c>
      <c r="H1331" s="225"/>
      <c r="I1331" s="225">
        <v>1</v>
      </c>
      <c r="J1331" s="225">
        <v>50.84</v>
      </c>
      <c r="K1331" s="225">
        <v>23.1</v>
      </c>
      <c r="L1331" s="225">
        <v>1175</v>
      </c>
    </row>
    <row r="1332" spans="1:12" s="224" customFormat="1" collapsed="1" x14ac:dyDescent="0.25">
      <c r="A1332" s="229"/>
      <c r="B1332" s="228" t="s">
        <v>1</v>
      </c>
      <c r="C1332" s="227" t="s">
        <v>415</v>
      </c>
      <c r="D1332" s="226"/>
      <c r="E1332" s="225"/>
      <c r="F1332" s="225"/>
      <c r="G1332" s="225"/>
      <c r="H1332" s="225">
        <v>241.95</v>
      </c>
      <c r="I1332" s="225">
        <v>1</v>
      </c>
      <c r="J1332" s="225">
        <v>9.19</v>
      </c>
      <c r="K1332" s="225"/>
      <c r="L1332" s="225"/>
    </row>
    <row r="1333" spans="1:12" s="241" customFormat="1" ht="25.5" hidden="1" outlineLevel="2" x14ac:dyDescent="0.25">
      <c r="A1333" s="243" t="s">
        <v>0</v>
      </c>
      <c r="B1333" s="228" t="s">
        <v>414</v>
      </c>
      <c r="C1333" s="242" t="s">
        <v>17</v>
      </c>
      <c r="D1333" s="226" t="s">
        <v>18</v>
      </c>
      <c r="E1333" s="225">
        <v>7.74</v>
      </c>
      <c r="F1333" s="225">
        <v>1</v>
      </c>
      <c r="G1333" s="225">
        <v>0.29411999999999999</v>
      </c>
      <c r="H1333" s="225">
        <v>31.26</v>
      </c>
      <c r="I1333" s="225">
        <v>1</v>
      </c>
      <c r="J1333" s="225">
        <v>9.19</v>
      </c>
      <c r="K1333" s="225">
        <v>9.1300000000000008</v>
      </c>
      <c r="L1333" s="225">
        <v>84</v>
      </c>
    </row>
    <row r="1334" spans="1:12" s="235" customFormat="1" hidden="1" outlineLevel="2" x14ac:dyDescent="0.25">
      <c r="A1334" s="247"/>
      <c r="B1334" s="245"/>
      <c r="C1334" s="246" t="s">
        <v>19</v>
      </c>
      <c r="D1334" s="245" t="s">
        <v>16</v>
      </c>
      <c r="E1334" s="244">
        <v>7.74</v>
      </c>
      <c r="F1334" s="244">
        <v>1</v>
      </c>
      <c r="G1334" s="244">
        <v>0.29411999999999999</v>
      </c>
      <c r="H1334" s="244">
        <v>13.5</v>
      </c>
      <c r="I1334" s="244">
        <v>1</v>
      </c>
      <c r="J1334" s="244">
        <v>3.97</v>
      </c>
      <c r="K1334" s="244"/>
      <c r="L1334" s="244">
        <v>36</v>
      </c>
    </row>
    <row r="1335" spans="1:12" s="224" customFormat="1" collapsed="1" x14ac:dyDescent="0.25">
      <c r="A1335" s="229"/>
      <c r="B1335" s="228" t="s">
        <v>2</v>
      </c>
      <c r="C1335" s="227" t="s">
        <v>413</v>
      </c>
      <c r="D1335" s="226"/>
      <c r="E1335" s="225"/>
      <c r="F1335" s="225"/>
      <c r="G1335" s="225"/>
      <c r="H1335" s="225">
        <v>104.49</v>
      </c>
      <c r="I1335" s="225">
        <v>1</v>
      </c>
      <c r="J1335" s="225">
        <v>3.97</v>
      </c>
      <c r="K1335" s="225">
        <v>23.1</v>
      </c>
      <c r="L1335" s="225">
        <v>92</v>
      </c>
    </row>
    <row r="1336" spans="1:12" s="241" customFormat="1" hidden="1" outlineLevel="2" x14ac:dyDescent="0.25">
      <c r="A1336" s="243"/>
      <c r="B1336" s="228"/>
      <c r="C1336" s="242" t="s">
        <v>19</v>
      </c>
      <c r="D1336" s="226" t="s">
        <v>16</v>
      </c>
      <c r="E1336" s="225">
        <v>7.74</v>
      </c>
      <c r="F1336" s="225">
        <v>1</v>
      </c>
      <c r="G1336" s="225">
        <v>0.29411999999999999</v>
      </c>
      <c r="H1336" s="225"/>
      <c r="I1336" s="225">
        <v>1</v>
      </c>
      <c r="J1336" s="225">
        <v>3.97</v>
      </c>
      <c r="K1336" s="225">
        <v>9.1300000000000008</v>
      </c>
      <c r="L1336" s="225">
        <v>36</v>
      </c>
    </row>
    <row r="1337" spans="1:12" s="230" customFormat="1" outlineLevel="1" collapsed="1" x14ac:dyDescent="0.25">
      <c r="A1337" s="234"/>
      <c r="B1337" s="232"/>
      <c r="C1337" s="233" t="s">
        <v>399</v>
      </c>
      <c r="D1337" s="232" t="s">
        <v>16</v>
      </c>
      <c r="E1337" s="231">
        <v>165.39</v>
      </c>
      <c r="F1337" s="231">
        <v>1</v>
      </c>
      <c r="G1337" s="231">
        <v>6.2848199999999999</v>
      </c>
      <c r="H1337" s="231"/>
      <c r="I1337" s="231"/>
      <c r="J1337" s="231"/>
      <c r="K1337" s="231"/>
      <c r="L1337" s="231"/>
    </row>
    <row r="1338" spans="1:12" s="230" customFormat="1" outlineLevel="1" x14ac:dyDescent="0.25">
      <c r="A1338" s="234"/>
      <c r="B1338" s="232"/>
      <c r="C1338" s="233" t="s">
        <v>412</v>
      </c>
      <c r="D1338" s="232" t="s">
        <v>16</v>
      </c>
      <c r="E1338" s="231">
        <v>7.74</v>
      </c>
      <c r="F1338" s="231">
        <v>1</v>
      </c>
      <c r="G1338" s="231">
        <v>0.29411999999999999</v>
      </c>
      <c r="H1338" s="231"/>
      <c r="I1338" s="231"/>
      <c r="J1338" s="231"/>
      <c r="K1338" s="231"/>
      <c r="L1338" s="231"/>
    </row>
    <row r="1339" spans="1:12" s="235" customFormat="1" x14ac:dyDescent="0.25">
      <c r="A1339" s="240"/>
      <c r="B1339" s="239"/>
      <c r="C1339" s="238" t="s">
        <v>398</v>
      </c>
      <c r="D1339" s="237"/>
      <c r="E1339" s="236"/>
      <c r="F1339" s="236"/>
      <c r="G1339" s="236"/>
      <c r="H1339" s="236"/>
      <c r="I1339" s="236"/>
      <c r="J1339" s="236">
        <v>60.03</v>
      </c>
      <c r="K1339" s="236"/>
      <c r="L1339" s="236"/>
    </row>
    <row r="1340" spans="1:12" s="230" customFormat="1" outlineLevel="1" x14ac:dyDescent="0.25">
      <c r="A1340" s="234"/>
      <c r="B1340" s="232"/>
      <c r="C1340" s="233" t="s">
        <v>397</v>
      </c>
      <c r="D1340" s="232"/>
      <c r="E1340" s="231"/>
      <c r="F1340" s="231"/>
      <c r="G1340" s="231"/>
      <c r="H1340" s="231"/>
      <c r="I1340" s="231"/>
      <c r="J1340" s="231">
        <v>54.81</v>
      </c>
      <c r="K1340" s="231"/>
      <c r="L1340" s="231">
        <v>1266</v>
      </c>
    </row>
    <row r="1341" spans="1:12" s="224" customFormat="1" ht="32.25" x14ac:dyDescent="0.25">
      <c r="A1341" s="229"/>
      <c r="B1341" s="228" t="s">
        <v>440</v>
      </c>
      <c r="C1341" s="227" t="s">
        <v>441</v>
      </c>
      <c r="D1341" s="226" t="s">
        <v>20</v>
      </c>
      <c r="E1341" s="225">
        <v>91</v>
      </c>
      <c r="F1341" s="225">
        <v>1</v>
      </c>
      <c r="G1341" s="225">
        <v>91</v>
      </c>
      <c r="H1341" s="225"/>
      <c r="I1341" s="225"/>
      <c r="J1341" s="225">
        <v>49.88</v>
      </c>
      <c r="K1341" s="225"/>
      <c r="L1341" s="225">
        <v>1152</v>
      </c>
    </row>
    <row r="1342" spans="1:12" s="224" customFormat="1" ht="32.25" x14ac:dyDescent="0.25">
      <c r="A1342" s="229"/>
      <c r="B1342" s="228" t="s">
        <v>440</v>
      </c>
      <c r="C1342" s="227" t="s">
        <v>439</v>
      </c>
      <c r="D1342" s="226" t="s">
        <v>20</v>
      </c>
      <c r="E1342" s="225">
        <v>52</v>
      </c>
      <c r="F1342" s="225">
        <v>1</v>
      </c>
      <c r="G1342" s="225">
        <v>52</v>
      </c>
      <c r="H1342" s="225"/>
      <c r="I1342" s="225"/>
      <c r="J1342" s="225">
        <v>28.5</v>
      </c>
      <c r="K1342" s="225"/>
      <c r="L1342" s="225">
        <v>658</v>
      </c>
    </row>
    <row r="1343" spans="1:12" s="195" customFormat="1" x14ac:dyDescent="0.25">
      <c r="A1343" s="215"/>
      <c r="B1343" s="215"/>
      <c r="C1343" s="216" t="s">
        <v>390</v>
      </c>
      <c r="D1343" s="215"/>
      <c r="E1343" s="214"/>
      <c r="F1343" s="214"/>
      <c r="G1343" s="214"/>
      <c r="H1343" s="214"/>
      <c r="I1343" s="214"/>
      <c r="J1343" s="213">
        <v>138.41</v>
      </c>
      <c r="K1343" s="213"/>
      <c r="L1343" s="213"/>
    </row>
    <row r="1344" spans="1:12" s="217" customFormat="1" ht="91.9" customHeight="1" x14ac:dyDescent="0.25">
      <c r="A1344" s="223" t="s">
        <v>410</v>
      </c>
      <c r="B1344" s="222" t="s">
        <v>1219</v>
      </c>
      <c r="C1344" s="221" t="s">
        <v>1218</v>
      </c>
      <c r="D1344" s="220" t="s">
        <v>15</v>
      </c>
      <c r="E1344" s="219">
        <v>3.7999999999999999E-2</v>
      </c>
      <c r="F1344" s="219">
        <v>1</v>
      </c>
      <c r="G1344" s="219">
        <v>3.7999999999999999E-2</v>
      </c>
      <c r="H1344" s="218"/>
      <c r="I1344" s="218"/>
      <c r="J1344" s="218"/>
      <c r="K1344" s="218"/>
      <c r="L1344" s="218"/>
    </row>
    <row r="1345" spans="1:12" s="224" customFormat="1" x14ac:dyDescent="0.25">
      <c r="A1345" s="229"/>
      <c r="B1345" s="228" t="s">
        <v>0</v>
      </c>
      <c r="C1345" s="227" t="s">
        <v>404</v>
      </c>
      <c r="D1345" s="226"/>
      <c r="E1345" s="225"/>
      <c r="F1345" s="225"/>
      <c r="G1345" s="225"/>
      <c r="H1345" s="225">
        <v>1639.19</v>
      </c>
      <c r="I1345" s="225">
        <v>1.1499999999999999</v>
      </c>
      <c r="J1345" s="225">
        <v>71.63</v>
      </c>
      <c r="K1345" s="225">
        <v>23.1</v>
      </c>
      <c r="L1345" s="225">
        <v>1655</v>
      </c>
    </row>
    <row r="1346" spans="1:12" s="241" customFormat="1" hidden="1" outlineLevel="2" x14ac:dyDescent="0.25">
      <c r="A1346" s="243"/>
      <c r="B1346" s="228"/>
      <c r="C1346" s="242" t="s">
        <v>429</v>
      </c>
      <c r="D1346" s="226" t="s">
        <v>16</v>
      </c>
      <c r="E1346" s="225">
        <v>187.55</v>
      </c>
      <c r="F1346" s="225">
        <v>1.1499999999999999</v>
      </c>
      <c r="G1346" s="225">
        <v>8.1959350000000004</v>
      </c>
      <c r="H1346" s="225"/>
      <c r="I1346" s="225">
        <v>1</v>
      </c>
      <c r="J1346" s="225">
        <v>71.63</v>
      </c>
      <c r="K1346" s="225">
        <v>23.1</v>
      </c>
      <c r="L1346" s="225">
        <v>1655</v>
      </c>
    </row>
    <row r="1347" spans="1:12" s="224" customFormat="1" collapsed="1" x14ac:dyDescent="0.25">
      <c r="A1347" s="229"/>
      <c r="B1347" s="228" t="s">
        <v>1</v>
      </c>
      <c r="C1347" s="227" t="s">
        <v>415</v>
      </c>
      <c r="D1347" s="226"/>
      <c r="E1347" s="225"/>
      <c r="F1347" s="225"/>
      <c r="G1347" s="225"/>
      <c r="H1347" s="225">
        <v>270.55</v>
      </c>
      <c r="I1347" s="225">
        <v>1.25</v>
      </c>
      <c r="J1347" s="225">
        <v>12.85</v>
      </c>
      <c r="K1347" s="225"/>
      <c r="L1347" s="225"/>
    </row>
    <row r="1348" spans="1:12" s="241" customFormat="1" hidden="1" outlineLevel="2" x14ac:dyDescent="0.25">
      <c r="A1348" s="243" t="s">
        <v>0</v>
      </c>
      <c r="B1348" s="228" t="s">
        <v>428</v>
      </c>
      <c r="C1348" s="242" t="s">
        <v>24</v>
      </c>
      <c r="D1348" s="226" t="s">
        <v>18</v>
      </c>
      <c r="E1348" s="225">
        <v>3.28</v>
      </c>
      <c r="F1348" s="225">
        <v>1</v>
      </c>
      <c r="G1348" s="225">
        <v>0.12464</v>
      </c>
      <c r="H1348" s="225">
        <v>65.709999999999994</v>
      </c>
      <c r="I1348" s="225">
        <v>1</v>
      </c>
      <c r="J1348" s="225">
        <v>8.19</v>
      </c>
      <c r="K1348" s="225">
        <v>9.1300000000000008</v>
      </c>
      <c r="L1348" s="225">
        <v>75</v>
      </c>
    </row>
    <row r="1349" spans="1:12" s="235" customFormat="1" hidden="1" outlineLevel="2" x14ac:dyDescent="0.25">
      <c r="A1349" s="247"/>
      <c r="B1349" s="245"/>
      <c r="C1349" s="246" t="s">
        <v>19</v>
      </c>
      <c r="D1349" s="245" t="s">
        <v>16</v>
      </c>
      <c r="E1349" s="244">
        <v>3.28</v>
      </c>
      <c r="F1349" s="244">
        <v>1</v>
      </c>
      <c r="G1349" s="244">
        <v>0.12464</v>
      </c>
      <c r="H1349" s="244">
        <v>11.6</v>
      </c>
      <c r="I1349" s="244">
        <v>1</v>
      </c>
      <c r="J1349" s="244">
        <v>1.45</v>
      </c>
      <c r="K1349" s="244"/>
      <c r="L1349" s="244">
        <v>13</v>
      </c>
    </row>
    <row r="1350" spans="1:12" s="241" customFormat="1" ht="25.5" hidden="1" outlineLevel="2" x14ac:dyDescent="0.25">
      <c r="A1350" s="243" t="s">
        <v>1</v>
      </c>
      <c r="B1350" s="228" t="s">
        <v>414</v>
      </c>
      <c r="C1350" s="242" t="s">
        <v>17</v>
      </c>
      <c r="D1350" s="226" t="s">
        <v>18</v>
      </c>
      <c r="E1350" s="225">
        <v>1.76</v>
      </c>
      <c r="F1350" s="225">
        <v>1</v>
      </c>
      <c r="G1350" s="225">
        <v>6.6879999999999995E-2</v>
      </c>
      <c r="H1350" s="225">
        <v>31.26</v>
      </c>
      <c r="I1350" s="225">
        <v>1</v>
      </c>
      <c r="J1350" s="225">
        <v>2.09</v>
      </c>
      <c r="K1350" s="225">
        <v>9.1300000000000008</v>
      </c>
      <c r="L1350" s="225">
        <v>19</v>
      </c>
    </row>
    <row r="1351" spans="1:12" s="235" customFormat="1" hidden="1" outlineLevel="2" x14ac:dyDescent="0.25">
      <c r="A1351" s="247"/>
      <c r="B1351" s="245"/>
      <c r="C1351" s="246" t="s">
        <v>19</v>
      </c>
      <c r="D1351" s="245" t="s">
        <v>16</v>
      </c>
      <c r="E1351" s="244">
        <v>1.76</v>
      </c>
      <c r="F1351" s="244">
        <v>1</v>
      </c>
      <c r="G1351" s="244">
        <v>6.6879999999999995E-2</v>
      </c>
      <c r="H1351" s="244">
        <v>13.5</v>
      </c>
      <c r="I1351" s="244">
        <v>1</v>
      </c>
      <c r="J1351" s="244">
        <v>0.9</v>
      </c>
      <c r="K1351" s="244"/>
      <c r="L1351" s="244">
        <v>8</v>
      </c>
    </row>
    <row r="1352" spans="1:12" s="224" customFormat="1" collapsed="1" x14ac:dyDescent="0.25">
      <c r="A1352" s="229"/>
      <c r="B1352" s="228" t="s">
        <v>2</v>
      </c>
      <c r="C1352" s="227" t="s">
        <v>413</v>
      </c>
      <c r="D1352" s="226"/>
      <c r="E1352" s="225"/>
      <c r="F1352" s="225"/>
      <c r="G1352" s="225"/>
      <c r="H1352" s="225">
        <v>61.81</v>
      </c>
      <c r="I1352" s="225">
        <v>1.25</v>
      </c>
      <c r="J1352" s="225">
        <v>2.94</v>
      </c>
      <c r="K1352" s="225">
        <v>23.1</v>
      </c>
      <c r="L1352" s="225">
        <v>68</v>
      </c>
    </row>
    <row r="1353" spans="1:12" s="241" customFormat="1" hidden="1" outlineLevel="2" x14ac:dyDescent="0.25">
      <c r="A1353" s="243"/>
      <c r="B1353" s="228"/>
      <c r="C1353" s="242" t="s">
        <v>19</v>
      </c>
      <c r="D1353" s="226" t="s">
        <v>16</v>
      </c>
      <c r="E1353" s="225">
        <v>6.3</v>
      </c>
      <c r="F1353" s="225">
        <v>1</v>
      </c>
      <c r="G1353" s="225">
        <v>0.2394</v>
      </c>
      <c r="H1353" s="225"/>
      <c r="I1353" s="225">
        <v>1</v>
      </c>
      <c r="J1353" s="225">
        <v>2.94</v>
      </c>
      <c r="K1353" s="225">
        <v>23.1</v>
      </c>
      <c r="L1353" s="225">
        <v>68</v>
      </c>
    </row>
    <row r="1354" spans="1:12" s="224" customFormat="1" collapsed="1" x14ac:dyDescent="0.25">
      <c r="A1354" s="229"/>
      <c r="B1354" s="228" t="s">
        <v>3</v>
      </c>
      <c r="C1354" s="227" t="s">
        <v>402</v>
      </c>
      <c r="D1354" s="226"/>
      <c r="E1354" s="225"/>
      <c r="F1354" s="225"/>
      <c r="G1354" s="225"/>
      <c r="H1354" s="225">
        <v>8164.54</v>
      </c>
      <c r="I1354" s="225">
        <v>1</v>
      </c>
      <c r="J1354" s="225">
        <v>310.25</v>
      </c>
      <c r="K1354" s="225"/>
      <c r="L1354" s="225"/>
    </row>
    <row r="1355" spans="1:12" s="241" customFormat="1" hidden="1" outlineLevel="2" x14ac:dyDescent="0.25">
      <c r="A1355" s="243" t="s">
        <v>2</v>
      </c>
      <c r="B1355" s="228" t="s">
        <v>1205</v>
      </c>
      <c r="C1355" s="242" t="s">
        <v>1204</v>
      </c>
      <c r="D1355" s="226" t="s">
        <v>355</v>
      </c>
      <c r="E1355" s="225">
        <v>8</v>
      </c>
      <c r="F1355" s="225">
        <v>1</v>
      </c>
      <c r="G1355" s="225">
        <v>0.30399999999999999</v>
      </c>
      <c r="H1355" s="225">
        <v>50</v>
      </c>
      <c r="I1355" s="225">
        <v>1</v>
      </c>
      <c r="J1355" s="225">
        <v>15.2</v>
      </c>
      <c r="K1355" s="225">
        <v>5.34</v>
      </c>
      <c r="L1355" s="225">
        <v>81</v>
      </c>
    </row>
    <row r="1356" spans="1:12" s="241" customFormat="1" ht="25.5" hidden="1" outlineLevel="2" x14ac:dyDescent="0.25">
      <c r="A1356" s="243" t="s">
        <v>3</v>
      </c>
      <c r="B1356" s="228" t="s">
        <v>1217</v>
      </c>
      <c r="C1356" s="242" t="s">
        <v>1216</v>
      </c>
      <c r="D1356" s="226" t="s">
        <v>436</v>
      </c>
      <c r="E1356" s="225">
        <v>60.6</v>
      </c>
      <c r="F1356" s="225">
        <v>1</v>
      </c>
      <c r="G1356" s="225">
        <v>2.3028</v>
      </c>
      <c r="H1356" s="225">
        <v>7.03</v>
      </c>
      <c r="I1356" s="225">
        <v>1</v>
      </c>
      <c r="J1356" s="225">
        <v>16.190000000000001</v>
      </c>
      <c r="K1356" s="225">
        <v>5.34</v>
      </c>
      <c r="L1356" s="225">
        <v>86</v>
      </c>
    </row>
    <row r="1357" spans="1:12" s="241" customFormat="1" hidden="1" outlineLevel="2" x14ac:dyDescent="0.25">
      <c r="A1357" s="243" t="s">
        <v>4</v>
      </c>
      <c r="B1357" s="228" t="s">
        <v>1215</v>
      </c>
      <c r="C1357" s="242" t="s">
        <v>1214</v>
      </c>
      <c r="D1357" s="226" t="s">
        <v>435</v>
      </c>
      <c r="E1357" s="225">
        <v>347</v>
      </c>
      <c r="F1357" s="225">
        <v>1</v>
      </c>
      <c r="G1357" s="225">
        <v>13.186</v>
      </c>
      <c r="H1357" s="225">
        <v>6.38</v>
      </c>
      <c r="I1357" s="225">
        <v>1</v>
      </c>
      <c r="J1357" s="225">
        <v>84.13</v>
      </c>
      <c r="K1357" s="225">
        <v>5.34</v>
      </c>
      <c r="L1357" s="225">
        <v>449</v>
      </c>
    </row>
    <row r="1358" spans="1:12" s="241" customFormat="1" hidden="1" outlineLevel="2" x14ac:dyDescent="0.25">
      <c r="A1358" s="243" t="s">
        <v>6</v>
      </c>
      <c r="B1358" s="228" t="s">
        <v>1213</v>
      </c>
      <c r="C1358" s="242" t="s">
        <v>1212</v>
      </c>
      <c r="D1358" s="226" t="s">
        <v>435</v>
      </c>
      <c r="E1358" s="225">
        <v>71</v>
      </c>
      <c r="F1358" s="225">
        <v>1</v>
      </c>
      <c r="G1358" s="225">
        <v>2.698</v>
      </c>
      <c r="H1358" s="225">
        <v>7.95</v>
      </c>
      <c r="I1358" s="225">
        <v>1</v>
      </c>
      <c r="J1358" s="225">
        <v>21.45</v>
      </c>
      <c r="K1358" s="225">
        <v>5.34</v>
      </c>
      <c r="L1358" s="225">
        <v>115</v>
      </c>
    </row>
    <row r="1359" spans="1:12" s="241" customFormat="1" hidden="1" outlineLevel="2" x14ac:dyDescent="0.25">
      <c r="A1359" s="243" t="s">
        <v>7</v>
      </c>
      <c r="B1359" s="228" t="s">
        <v>1211</v>
      </c>
      <c r="C1359" s="242" t="s">
        <v>1210</v>
      </c>
      <c r="D1359" s="226" t="s">
        <v>36</v>
      </c>
      <c r="E1359" s="225">
        <v>20.7</v>
      </c>
      <c r="F1359" s="225">
        <v>1</v>
      </c>
      <c r="G1359" s="225">
        <v>0.78659999999999997</v>
      </c>
      <c r="H1359" s="225">
        <v>64.099999999999994</v>
      </c>
      <c r="I1359" s="225">
        <v>1</v>
      </c>
      <c r="J1359" s="225">
        <v>50.42</v>
      </c>
      <c r="K1359" s="225">
        <v>5.34</v>
      </c>
      <c r="L1359" s="225">
        <v>269</v>
      </c>
    </row>
    <row r="1360" spans="1:12" s="241" customFormat="1" hidden="1" outlineLevel="2" x14ac:dyDescent="0.25">
      <c r="A1360" s="243" t="s">
        <v>8</v>
      </c>
      <c r="B1360" s="228" t="s">
        <v>434</v>
      </c>
      <c r="C1360" s="242" t="s">
        <v>433</v>
      </c>
      <c r="D1360" s="226" t="s">
        <v>432</v>
      </c>
      <c r="E1360" s="225">
        <v>69</v>
      </c>
      <c r="F1360" s="225">
        <v>1</v>
      </c>
      <c r="G1360" s="225">
        <v>2.6219999999999999</v>
      </c>
      <c r="H1360" s="225">
        <v>46.86</v>
      </c>
      <c r="I1360" s="225">
        <v>1</v>
      </c>
      <c r="J1360" s="225">
        <v>122.87</v>
      </c>
      <c r="K1360" s="225">
        <v>5.34</v>
      </c>
      <c r="L1360" s="225">
        <v>656</v>
      </c>
    </row>
    <row r="1361" spans="1:12" s="230" customFormat="1" outlineLevel="1" collapsed="1" x14ac:dyDescent="0.25">
      <c r="A1361" s="234"/>
      <c r="B1361" s="232"/>
      <c r="C1361" s="233" t="s">
        <v>399</v>
      </c>
      <c r="D1361" s="232" t="s">
        <v>16</v>
      </c>
      <c r="E1361" s="231">
        <v>215.68</v>
      </c>
      <c r="F1361" s="231">
        <v>1.1499999999999999</v>
      </c>
      <c r="G1361" s="231">
        <v>8.1959350000000004</v>
      </c>
      <c r="H1361" s="231"/>
      <c r="I1361" s="231"/>
      <c r="J1361" s="231"/>
      <c r="K1361" s="231"/>
      <c r="L1361" s="231"/>
    </row>
    <row r="1362" spans="1:12" s="230" customFormat="1" outlineLevel="1" x14ac:dyDescent="0.25">
      <c r="A1362" s="234"/>
      <c r="B1362" s="232"/>
      <c r="C1362" s="233" t="s">
        <v>412</v>
      </c>
      <c r="D1362" s="232" t="s">
        <v>16</v>
      </c>
      <c r="E1362" s="231">
        <v>5.04</v>
      </c>
      <c r="F1362" s="231">
        <v>1.25</v>
      </c>
      <c r="G1362" s="231">
        <v>0.2394</v>
      </c>
      <c r="H1362" s="231"/>
      <c r="I1362" s="231"/>
      <c r="J1362" s="231"/>
      <c r="K1362" s="231"/>
      <c r="L1362" s="231"/>
    </row>
    <row r="1363" spans="1:12" s="235" customFormat="1" x14ac:dyDescent="0.25">
      <c r="A1363" s="240"/>
      <c r="B1363" s="239"/>
      <c r="C1363" s="238" t="s">
        <v>398</v>
      </c>
      <c r="D1363" s="237"/>
      <c r="E1363" s="236"/>
      <c r="F1363" s="236"/>
      <c r="G1363" s="236"/>
      <c r="H1363" s="236"/>
      <c r="I1363" s="236"/>
      <c r="J1363" s="236">
        <v>394.73</v>
      </c>
      <c r="K1363" s="236"/>
      <c r="L1363" s="236"/>
    </row>
    <row r="1364" spans="1:12" s="230" customFormat="1" outlineLevel="1" x14ac:dyDescent="0.25">
      <c r="A1364" s="234"/>
      <c r="B1364" s="232"/>
      <c r="C1364" s="233" t="s">
        <v>397</v>
      </c>
      <c r="D1364" s="232"/>
      <c r="E1364" s="231"/>
      <c r="F1364" s="231"/>
      <c r="G1364" s="231"/>
      <c r="H1364" s="231"/>
      <c r="I1364" s="231"/>
      <c r="J1364" s="231">
        <v>74.569999999999993</v>
      </c>
      <c r="K1364" s="231"/>
      <c r="L1364" s="231">
        <v>1723</v>
      </c>
    </row>
    <row r="1365" spans="1:12" s="224" customFormat="1" x14ac:dyDescent="0.25">
      <c r="A1365" s="229"/>
      <c r="B1365" s="228" t="s">
        <v>424</v>
      </c>
      <c r="C1365" s="227" t="s">
        <v>425</v>
      </c>
      <c r="D1365" s="226" t="s">
        <v>20</v>
      </c>
      <c r="E1365" s="225">
        <v>108</v>
      </c>
      <c r="F1365" s="225">
        <v>0.9</v>
      </c>
      <c r="G1365" s="225">
        <v>97.2</v>
      </c>
      <c r="H1365" s="225"/>
      <c r="I1365" s="225"/>
      <c r="J1365" s="225">
        <v>72.48</v>
      </c>
      <c r="K1365" s="225"/>
      <c r="L1365" s="225">
        <v>1674</v>
      </c>
    </row>
    <row r="1366" spans="1:12" s="224" customFormat="1" x14ac:dyDescent="0.25">
      <c r="A1366" s="229"/>
      <c r="B1366" s="228" t="s">
        <v>424</v>
      </c>
      <c r="C1366" s="227" t="s">
        <v>423</v>
      </c>
      <c r="D1366" s="226" t="s">
        <v>20</v>
      </c>
      <c r="E1366" s="225">
        <v>55</v>
      </c>
      <c r="F1366" s="225">
        <v>0.85</v>
      </c>
      <c r="G1366" s="225">
        <v>46.75</v>
      </c>
      <c r="H1366" s="225"/>
      <c r="I1366" s="225"/>
      <c r="J1366" s="225">
        <v>34.86</v>
      </c>
      <c r="K1366" s="225"/>
      <c r="L1366" s="225">
        <v>805</v>
      </c>
    </row>
    <row r="1367" spans="1:12" s="195" customFormat="1" x14ac:dyDescent="0.25">
      <c r="A1367" s="215"/>
      <c r="B1367" s="215"/>
      <c r="C1367" s="216" t="s">
        <v>390</v>
      </c>
      <c r="D1367" s="215"/>
      <c r="E1367" s="214"/>
      <c r="F1367" s="214"/>
      <c r="G1367" s="214"/>
      <c r="H1367" s="214"/>
      <c r="I1367" s="214"/>
      <c r="J1367" s="213">
        <v>502.07</v>
      </c>
      <c r="K1367" s="213"/>
      <c r="L1367" s="213"/>
    </row>
    <row r="1368" spans="1:12" s="217" customFormat="1" ht="45.95" customHeight="1" x14ac:dyDescent="0.25">
      <c r="A1368" s="223" t="s">
        <v>407</v>
      </c>
      <c r="B1368" s="222" t="s">
        <v>1209</v>
      </c>
      <c r="C1368" s="221" t="s">
        <v>1208</v>
      </c>
      <c r="D1368" s="220" t="s">
        <v>25</v>
      </c>
      <c r="E1368" s="219">
        <v>3.8</v>
      </c>
      <c r="F1368" s="219">
        <v>1</v>
      </c>
      <c r="G1368" s="219">
        <v>3.8</v>
      </c>
      <c r="H1368" s="218">
        <v>934.48</v>
      </c>
      <c r="I1368" s="218">
        <v>1</v>
      </c>
      <c r="J1368" s="218">
        <v>3551.02</v>
      </c>
      <c r="K1368" s="218"/>
      <c r="L1368" s="218"/>
    </row>
    <row r="1369" spans="1:12" s="195" customFormat="1" x14ac:dyDescent="0.25">
      <c r="A1369" s="215"/>
      <c r="B1369" s="215"/>
      <c r="C1369" s="216" t="s">
        <v>390</v>
      </c>
      <c r="D1369" s="215"/>
      <c r="E1369" s="214"/>
      <c r="F1369" s="214"/>
      <c r="G1369" s="214"/>
      <c r="H1369" s="214"/>
      <c r="I1369" s="214"/>
      <c r="J1369" s="213">
        <v>3551.02</v>
      </c>
      <c r="K1369" s="213"/>
      <c r="L1369" s="213"/>
    </row>
    <row r="1370" spans="1:12" s="217" customFormat="1" ht="91.9" customHeight="1" x14ac:dyDescent="0.25">
      <c r="A1370" s="223" t="s">
        <v>393</v>
      </c>
      <c r="B1370" s="222" t="s">
        <v>1207</v>
      </c>
      <c r="C1370" s="221" t="s">
        <v>1206</v>
      </c>
      <c r="D1370" s="220" t="s">
        <v>21</v>
      </c>
      <c r="E1370" s="219">
        <v>2.8000000000000001E-2</v>
      </c>
      <c r="F1370" s="219">
        <v>1</v>
      </c>
      <c r="G1370" s="219">
        <v>2.8000000000000001E-2</v>
      </c>
      <c r="H1370" s="218"/>
      <c r="I1370" s="218"/>
      <c r="J1370" s="218"/>
      <c r="K1370" s="218"/>
      <c r="L1370" s="218"/>
    </row>
    <row r="1371" spans="1:12" s="224" customFormat="1" x14ac:dyDescent="0.25">
      <c r="A1371" s="229"/>
      <c r="B1371" s="228" t="s">
        <v>0</v>
      </c>
      <c r="C1371" s="227" t="s">
        <v>404</v>
      </c>
      <c r="D1371" s="226"/>
      <c r="E1371" s="225"/>
      <c r="F1371" s="225"/>
      <c r="G1371" s="225"/>
      <c r="H1371" s="225">
        <v>165.82</v>
      </c>
      <c r="I1371" s="225">
        <v>1.1499999999999999</v>
      </c>
      <c r="J1371" s="225">
        <v>5.34</v>
      </c>
      <c r="K1371" s="225">
        <v>23.1</v>
      </c>
      <c r="L1371" s="225">
        <v>123</v>
      </c>
    </row>
    <row r="1372" spans="1:12" s="241" customFormat="1" hidden="1" outlineLevel="2" x14ac:dyDescent="0.25">
      <c r="A1372" s="243"/>
      <c r="B1372" s="228"/>
      <c r="C1372" s="242" t="s">
        <v>416</v>
      </c>
      <c r="D1372" s="226" t="s">
        <v>16</v>
      </c>
      <c r="E1372" s="225">
        <v>19.440000000000001</v>
      </c>
      <c r="F1372" s="225">
        <v>1.1499999999999999</v>
      </c>
      <c r="G1372" s="225">
        <v>0.62596799999999997</v>
      </c>
      <c r="H1372" s="225"/>
      <c r="I1372" s="225">
        <v>1</v>
      </c>
      <c r="J1372" s="225">
        <v>5.34</v>
      </c>
      <c r="K1372" s="225">
        <v>23.1</v>
      </c>
      <c r="L1372" s="225">
        <v>123</v>
      </c>
    </row>
    <row r="1373" spans="1:12" s="224" customFormat="1" collapsed="1" x14ac:dyDescent="0.25">
      <c r="A1373" s="229"/>
      <c r="B1373" s="228" t="s">
        <v>1</v>
      </c>
      <c r="C1373" s="227" t="s">
        <v>415</v>
      </c>
      <c r="D1373" s="226"/>
      <c r="E1373" s="225"/>
      <c r="F1373" s="225"/>
      <c r="G1373" s="225"/>
      <c r="H1373" s="225">
        <v>10.45</v>
      </c>
      <c r="I1373" s="225">
        <v>1.25</v>
      </c>
      <c r="J1373" s="225">
        <v>0.37</v>
      </c>
      <c r="K1373" s="225"/>
      <c r="L1373" s="225"/>
    </row>
    <row r="1374" spans="1:12" s="241" customFormat="1" hidden="1" outlineLevel="2" x14ac:dyDescent="0.25">
      <c r="A1374" s="243" t="s">
        <v>0</v>
      </c>
      <c r="B1374" s="228" t="s">
        <v>428</v>
      </c>
      <c r="C1374" s="242" t="s">
        <v>24</v>
      </c>
      <c r="D1374" s="226" t="s">
        <v>18</v>
      </c>
      <c r="E1374" s="225">
        <v>0.14000000000000001</v>
      </c>
      <c r="F1374" s="225">
        <v>1</v>
      </c>
      <c r="G1374" s="225">
        <v>3.9199999999999999E-3</v>
      </c>
      <c r="H1374" s="225">
        <v>65.709999999999994</v>
      </c>
      <c r="I1374" s="225">
        <v>1</v>
      </c>
      <c r="J1374" s="225">
        <v>0.26</v>
      </c>
      <c r="K1374" s="225">
        <v>9.1300000000000008</v>
      </c>
      <c r="L1374" s="225">
        <v>2</v>
      </c>
    </row>
    <row r="1375" spans="1:12" s="235" customFormat="1" hidden="1" outlineLevel="2" x14ac:dyDescent="0.25">
      <c r="A1375" s="247"/>
      <c r="B1375" s="245"/>
      <c r="C1375" s="246" t="s">
        <v>19</v>
      </c>
      <c r="D1375" s="245" t="s">
        <v>16</v>
      </c>
      <c r="E1375" s="244">
        <v>0.14000000000000001</v>
      </c>
      <c r="F1375" s="244">
        <v>1</v>
      </c>
      <c r="G1375" s="244">
        <v>3.9199999999999999E-3</v>
      </c>
      <c r="H1375" s="244">
        <v>11.6</v>
      </c>
      <c r="I1375" s="244">
        <v>1</v>
      </c>
      <c r="J1375" s="244">
        <v>0.05</v>
      </c>
      <c r="K1375" s="244"/>
      <c r="L1375" s="244">
        <v>0</v>
      </c>
    </row>
    <row r="1376" spans="1:12" s="241" customFormat="1" ht="25.5" hidden="1" outlineLevel="2" x14ac:dyDescent="0.25">
      <c r="A1376" s="243" t="s">
        <v>1</v>
      </c>
      <c r="B1376" s="228" t="s">
        <v>414</v>
      </c>
      <c r="C1376" s="242" t="s">
        <v>17</v>
      </c>
      <c r="D1376" s="226" t="s">
        <v>18</v>
      </c>
      <c r="E1376" s="225">
        <v>0.04</v>
      </c>
      <c r="F1376" s="225">
        <v>1</v>
      </c>
      <c r="G1376" s="225">
        <v>1.1199999999999999E-3</v>
      </c>
      <c r="H1376" s="225">
        <v>31.26</v>
      </c>
      <c r="I1376" s="225">
        <v>1</v>
      </c>
      <c r="J1376" s="225">
        <v>0.04</v>
      </c>
      <c r="K1376" s="225">
        <v>9.1300000000000008</v>
      </c>
      <c r="L1376" s="225">
        <v>0</v>
      </c>
    </row>
    <row r="1377" spans="1:12" s="235" customFormat="1" hidden="1" outlineLevel="2" x14ac:dyDescent="0.25">
      <c r="A1377" s="247"/>
      <c r="B1377" s="245"/>
      <c r="C1377" s="246" t="s">
        <v>19</v>
      </c>
      <c r="D1377" s="245" t="s">
        <v>16</v>
      </c>
      <c r="E1377" s="244">
        <v>0.04</v>
      </c>
      <c r="F1377" s="244">
        <v>1</v>
      </c>
      <c r="G1377" s="244">
        <v>1.1199999999999999E-3</v>
      </c>
      <c r="H1377" s="244">
        <v>13.5</v>
      </c>
      <c r="I1377" s="244">
        <v>1</v>
      </c>
      <c r="J1377" s="244">
        <v>0.02</v>
      </c>
      <c r="K1377" s="244"/>
      <c r="L1377" s="244">
        <v>0</v>
      </c>
    </row>
    <row r="1378" spans="1:12" s="224" customFormat="1" collapsed="1" x14ac:dyDescent="0.25">
      <c r="A1378" s="229"/>
      <c r="B1378" s="228" t="s">
        <v>2</v>
      </c>
      <c r="C1378" s="227" t="s">
        <v>413</v>
      </c>
      <c r="D1378" s="226"/>
      <c r="E1378" s="225"/>
      <c r="F1378" s="225"/>
      <c r="G1378" s="225"/>
      <c r="H1378" s="225">
        <v>2.16</v>
      </c>
      <c r="I1378" s="225">
        <v>1.25</v>
      </c>
      <c r="J1378" s="225">
        <v>0.08</v>
      </c>
      <c r="K1378" s="225">
        <v>23.1</v>
      </c>
      <c r="L1378" s="225">
        <v>2</v>
      </c>
    </row>
    <row r="1379" spans="1:12" s="241" customFormat="1" hidden="1" outlineLevel="2" x14ac:dyDescent="0.25">
      <c r="A1379" s="243"/>
      <c r="B1379" s="228"/>
      <c r="C1379" s="242" t="s">
        <v>19</v>
      </c>
      <c r="D1379" s="226" t="s">
        <v>16</v>
      </c>
      <c r="E1379" s="225">
        <v>0.22500000000000001</v>
      </c>
      <c r="F1379" s="225">
        <v>1</v>
      </c>
      <c r="G1379" s="225">
        <v>6.3E-3</v>
      </c>
      <c r="H1379" s="225"/>
      <c r="I1379" s="225">
        <v>1</v>
      </c>
      <c r="J1379" s="225">
        <v>0.08</v>
      </c>
      <c r="K1379" s="225">
        <v>23.1</v>
      </c>
      <c r="L1379" s="225">
        <v>2</v>
      </c>
    </row>
    <row r="1380" spans="1:12" s="224" customFormat="1" collapsed="1" x14ac:dyDescent="0.25">
      <c r="A1380" s="229"/>
      <c r="B1380" s="228" t="s">
        <v>3</v>
      </c>
      <c r="C1380" s="227" t="s">
        <v>402</v>
      </c>
      <c r="D1380" s="226"/>
      <c r="E1380" s="225"/>
      <c r="F1380" s="225"/>
      <c r="G1380" s="225"/>
      <c r="H1380" s="225">
        <v>2189.21</v>
      </c>
      <c r="I1380" s="225">
        <v>1</v>
      </c>
      <c r="J1380" s="225">
        <v>61.3</v>
      </c>
      <c r="K1380" s="225"/>
      <c r="L1380" s="225"/>
    </row>
    <row r="1381" spans="1:12" s="241" customFormat="1" hidden="1" outlineLevel="2" x14ac:dyDescent="0.25">
      <c r="A1381" s="243" t="s">
        <v>2</v>
      </c>
      <c r="B1381" s="228" t="s">
        <v>1205</v>
      </c>
      <c r="C1381" s="242" t="s">
        <v>1204</v>
      </c>
      <c r="D1381" s="226" t="s">
        <v>355</v>
      </c>
      <c r="E1381" s="225">
        <v>4</v>
      </c>
      <c r="F1381" s="225">
        <v>1</v>
      </c>
      <c r="G1381" s="225">
        <v>0.112</v>
      </c>
      <c r="H1381" s="225">
        <v>50</v>
      </c>
      <c r="I1381" s="225">
        <v>1</v>
      </c>
      <c r="J1381" s="225">
        <v>5.6</v>
      </c>
      <c r="K1381" s="225">
        <v>5.34</v>
      </c>
      <c r="L1381" s="225">
        <v>30</v>
      </c>
    </row>
    <row r="1382" spans="1:12" s="241" customFormat="1" hidden="1" outlineLevel="2" x14ac:dyDescent="0.25">
      <c r="A1382" s="243" t="s">
        <v>3</v>
      </c>
      <c r="B1382" s="228" t="s">
        <v>434</v>
      </c>
      <c r="C1382" s="242" t="s">
        <v>433</v>
      </c>
      <c r="D1382" s="226" t="s">
        <v>432</v>
      </c>
      <c r="E1382" s="225">
        <v>42.45</v>
      </c>
      <c r="F1382" s="225">
        <v>1</v>
      </c>
      <c r="G1382" s="225">
        <v>1.1886000000000001</v>
      </c>
      <c r="H1382" s="225">
        <v>46.86</v>
      </c>
      <c r="I1382" s="225">
        <v>1</v>
      </c>
      <c r="J1382" s="225">
        <v>55.7</v>
      </c>
      <c r="K1382" s="225">
        <v>5.34</v>
      </c>
      <c r="L1382" s="225">
        <v>297</v>
      </c>
    </row>
    <row r="1383" spans="1:12" s="230" customFormat="1" outlineLevel="1" collapsed="1" x14ac:dyDescent="0.25">
      <c r="A1383" s="234"/>
      <c r="B1383" s="232"/>
      <c r="C1383" s="233" t="s">
        <v>399</v>
      </c>
      <c r="D1383" s="232" t="s">
        <v>16</v>
      </c>
      <c r="E1383" s="231">
        <v>22.36</v>
      </c>
      <c r="F1383" s="231">
        <v>1.1499999999999999</v>
      </c>
      <c r="G1383" s="231">
        <v>0.62596799999999997</v>
      </c>
      <c r="H1383" s="231"/>
      <c r="I1383" s="231"/>
      <c r="J1383" s="231"/>
      <c r="K1383" s="231"/>
      <c r="L1383" s="231"/>
    </row>
    <row r="1384" spans="1:12" s="230" customFormat="1" outlineLevel="1" x14ac:dyDescent="0.25">
      <c r="A1384" s="234"/>
      <c r="B1384" s="232"/>
      <c r="C1384" s="233" t="s">
        <v>412</v>
      </c>
      <c r="D1384" s="232" t="s">
        <v>16</v>
      </c>
      <c r="E1384" s="231">
        <v>0.18</v>
      </c>
      <c r="F1384" s="231">
        <v>1.25</v>
      </c>
      <c r="G1384" s="231">
        <v>6.3E-3</v>
      </c>
      <c r="H1384" s="231"/>
      <c r="I1384" s="231"/>
      <c r="J1384" s="231"/>
      <c r="K1384" s="231"/>
      <c r="L1384" s="231"/>
    </row>
    <row r="1385" spans="1:12" s="235" customFormat="1" x14ac:dyDescent="0.25">
      <c r="A1385" s="240"/>
      <c r="B1385" s="239"/>
      <c r="C1385" s="238" t="s">
        <v>398</v>
      </c>
      <c r="D1385" s="237"/>
      <c r="E1385" s="236"/>
      <c r="F1385" s="236"/>
      <c r="G1385" s="236"/>
      <c r="H1385" s="236"/>
      <c r="I1385" s="236"/>
      <c r="J1385" s="236">
        <v>67.010000000000005</v>
      </c>
      <c r="K1385" s="236"/>
      <c r="L1385" s="236"/>
    </row>
    <row r="1386" spans="1:12" s="230" customFormat="1" outlineLevel="1" x14ac:dyDescent="0.25">
      <c r="A1386" s="234"/>
      <c r="B1386" s="232"/>
      <c r="C1386" s="233" t="s">
        <v>397</v>
      </c>
      <c r="D1386" s="232"/>
      <c r="E1386" s="231"/>
      <c r="F1386" s="231"/>
      <c r="G1386" s="231"/>
      <c r="H1386" s="231"/>
      <c r="I1386" s="231"/>
      <c r="J1386" s="231">
        <v>5.42</v>
      </c>
      <c r="K1386" s="231"/>
      <c r="L1386" s="231">
        <v>125</v>
      </c>
    </row>
    <row r="1387" spans="1:12" s="224" customFormat="1" x14ac:dyDescent="0.25">
      <c r="A1387" s="229"/>
      <c r="B1387" s="228" t="s">
        <v>424</v>
      </c>
      <c r="C1387" s="227" t="s">
        <v>425</v>
      </c>
      <c r="D1387" s="226" t="s">
        <v>20</v>
      </c>
      <c r="E1387" s="225">
        <v>108</v>
      </c>
      <c r="F1387" s="225">
        <v>0.9</v>
      </c>
      <c r="G1387" s="225">
        <v>97.2</v>
      </c>
      <c r="H1387" s="225"/>
      <c r="I1387" s="225"/>
      <c r="J1387" s="225">
        <v>5.26</v>
      </c>
      <c r="K1387" s="225"/>
      <c r="L1387" s="225">
        <v>122</v>
      </c>
    </row>
    <row r="1388" spans="1:12" s="224" customFormat="1" x14ac:dyDescent="0.25">
      <c r="A1388" s="229"/>
      <c r="B1388" s="228" t="s">
        <v>424</v>
      </c>
      <c r="C1388" s="227" t="s">
        <v>423</v>
      </c>
      <c r="D1388" s="226" t="s">
        <v>20</v>
      </c>
      <c r="E1388" s="225">
        <v>55</v>
      </c>
      <c r="F1388" s="225">
        <v>0.85</v>
      </c>
      <c r="G1388" s="225">
        <v>46.75</v>
      </c>
      <c r="H1388" s="225"/>
      <c r="I1388" s="225"/>
      <c r="J1388" s="225">
        <v>2.5299999999999998</v>
      </c>
      <c r="K1388" s="225"/>
      <c r="L1388" s="225">
        <v>58</v>
      </c>
    </row>
    <row r="1389" spans="1:12" s="195" customFormat="1" x14ac:dyDescent="0.25">
      <c r="A1389" s="215"/>
      <c r="B1389" s="215"/>
      <c r="C1389" s="216" t="s">
        <v>390</v>
      </c>
      <c r="D1389" s="215"/>
      <c r="E1389" s="214"/>
      <c r="F1389" s="214"/>
      <c r="G1389" s="214"/>
      <c r="H1389" s="214"/>
      <c r="I1389" s="214"/>
      <c r="J1389" s="213">
        <v>74.8</v>
      </c>
      <c r="K1389" s="213"/>
      <c r="L1389" s="213"/>
    </row>
    <row r="1390" spans="1:12" s="217" customFormat="1" ht="45.95" customHeight="1" x14ac:dyDescent="0.25">
      <c r="A1390" s="223" t="s">
        <v>391</v>
      </c>
      <c r="B1390" s="222" t="s">
        <v>1203</v>
      </c>
      <c r="C1390" s="221" t="s">
        <v>1202</v>
      </c>
      <c r="D1390" s="220" t="s">
        <v>435</v>
      </c>
      <c r="E1390" s="219">
        <v>2.8</v>
      </c>
      <c r="F1390" s="219">
        <v>1</v>
      </c>
      <c r="G1390" s="219">
        <v>2.8</v>
      </c>
      <c r="H1390" s="218">
        <v>55.75</v>
      </c>
      <c r="I1390" s="218">
        <v>1</v>
      </c>
      <c r="J1390" s="218">
        <v>156.1</v>
      </c>
      <c r="K1390" s="218"/>
      <c r="L1390" s="218"/>
    </row>
    <row r="1391" spans="1:12" s="195" customFormat="1" x14ac:dyDescent="0.25">
      <c r="A1391" s="215"/>
      <c r="B1391" s="215"/>
      <c r="C1391" s="216" t="s">
        <v>390</v>
      </c>
      <c r="D1391" s="215"/>
      <c r="E1391" s="214"/>
      <c r="F1391" s="214"/>
      <c r="G1391" s="214"/>
      <c r="H1391" s="214"/>
      <c r="I1391" s="214"/>
      <c r="J1391" s="213">
        <v>156.1</v>
      </c>
      <c r="K1391" s="213"/>
      <c r="L1391" s="213"/>
    </row>
    <row r="1392" spans="1:12" s="217" customFormat="1" ht="91.9" customHeight="1" x14ac:dyDescent="0.25">
      <c r="A1392" s="223" t="s">
        <v>679</v>
      </c>
      <c r="B1392" s="222" t="s">
        <v>443</v>
      </c>
      <c r="C1392" s="221" t="s">
        <v>756</v>
      </c>
      <c r="D1392" s="220" t="s">
        <v>15</v>
      </c>
      <c r="E1392" s="219">
        <v>9.3200000000000005E-2</v>
      </c>
      <c r="F1392" s="219">
        <v>1</v>
      </c>
      <c r="G1392" s="219">
        <v>9.3200000000000005E-2</v>
      </c>
      <c r="H1392" s="218"/>
      <c r="I1392" s="218"/>
      <c r="J1392" s="218"/>
      <c r="K1392" s="218"/>
      <c r="L1392" s="218"/>
    </row>
    <row r="1393" spans="1:12" s="224" customFormat="1" x14ac:dyDescent="0.25">
      <c r="A1393" s="229"/>
      <c r="B1393" s="228" t="s">
        <v>0</v>
      </c>
      <c r="C1393" s="227" t="s">
        <v>404</v>
      </c>
      <c r="D1393" s="226"/>
      <c r="E1393" s="225"/>
      <c r="F1393" s="225"/>
      <c r="G1393" s="225"/>
      <c r="H1393" s="225">
        <v>737.4</v>
      </c>
      <c r="I1393" s="225">
        <v>1</v>
      </c>
      <c r="J1393" s="225">
        <v>68.73</v>
      </c>
      <c r="K1393" s="225">
        <v>23.1</v>
      </c>
      <c r="L1393" s="225">
        <v>1588</v>
      </c>
    </row>
    <row r="1394" spans="1:12" s="241" customFormat="1" hidden="1" outlineLevel="2" x14ac:dyDescent="0.25">
      <c r="A1394" s="243"/>
      <c r="B1394" s="228"/>
      <c r="C1394" s="242" t="s">
        <v>442</v>
      </c>
      <c r="D1394" s="226" t="s">
        <v>16</v>
      </c>
      <c r="E1394" s="225">
        <v>91.15</v>
      </c>
      <c r="F1394" s="225">
        <v>1</v>
      </c>
      <c r="G1394" s="225">
        <v>8.4951799999999995</v>
      </c>
      <c r="H1394" s="225"/>
      <c r="I1394" s="225">
        <v>1</v>
      </c>
      <c r="J1394" s="225">
        <v>68.73</v>
      </c>
      <c r="K1394" s="225">
        <v>23.1</v>
      </c>
      <c r="L1394" s="225">
        <v>1588</v>
      </c>
    </row>
    <row r="1395" spans="1:12" s="224" customFormat="1" collapsed="1" x14ac:dyDescent="0.25">
      <c r="A1395" s="229"/>
      <c r="B1395" s="228" t="s">
        <v>1</v>
      </c>
      <c r="C1395" s="227" t="s">
        <v>415</v>
      </c>
      <c r="D1395" s="226"/>
      <c r="E1395" s="225"/>
      <c r="F1395" s="225"/>
      <c r="G1395" s="225"/>
      <c r="H1395" s="225">
        <v>241.95</v>
      </c>
      <c r="I1395" s="225">
        <v>1</v>
      </c>
      <c r="J1395" s="225">
        <v>22.55</v>
      </c>
      <c r="K1395" s="225"/>
      <c r="L1395" s="225"/>
    </row>
    <row r="1396" spans="1:12" s="241" customFormat="1" ht="25.5" hidden="1" outlineLevel="2" x14ac:dyDescent="0.25">
      <c r="A1396" s="243" t="s">
        <v>0</v>
      </c>
      <c r="B1396" s="228" t="s">
        <v>414</v>
      </c>
      <c r="C1396" s="242" t="s">
        <v>17</v>
      </c>
      <c r="D1396" s="226" t="s">
        <v>18</v>
      </c>
      <c r="E1396" s="225">
        <v>7.74</v>
      </c>
      <c r="F1396" s="225">
        <v>1</v>
      </c>
      <c r="G1396" s="225">
        <v>0.72136800000000001</v>
      </c>
      <c r="H1396" s="225">
        <v>31.26</v>
      </c>
      <c r="I1396" s="225">
        <v>1</v>
      </c>
      <c r="J1396" s="225">
        <v>22.55</v>
      </c>
      <c r="K1396" s="225">
        <v>9.1300000000000008</v>
      </c>
      <c r="L1396" s="225">
        <v>206</v>
      </c>
    </row>
    <row r="1397" spans="1:12" s="235" customFormat="1" hidden="1" outlineLevel="2" x14ac:dyDescent="0.25">
      <c r="A1397" s="247"/>
      <c r="B1397" s="245"/>
      <c r="C1397" s="246" t="s">
        <v>19</v>
      </c>
      <c r="D1397" s="245" t="s">
        <v>16</v>
      </c>
      <c r="E1397" s="244">
        <v>7.74</v>
      </c>
      <c r="F1397" s="244">
        <v>1</v>
      </c>
      <c r="G1397" s="244">
        <v>0.72136800000000001</v>
      </c>
      <c r="H1397" s="244">
        <v>13.5</v>
      </c>
      <c r="I1397" s="244">
        <v>1</v>
      </c>
      <c r="J1397" s="244">
        <v>9.74</v>
      </c>
      <c r="K1397" s="244"/>
      <c r="L1397" s="244">
        <v>89</v>
      </c>
    </row>
    <row r="1398" spans="1:12" s="224" customFormat="1" collapsed="1" x14ac:dyDescent="0.25">
      <c r="A1398" s="229"/>
      <c r="B1398" s="228" t="s">
        <v>2</v>
      </c>
      <c r="C1398" s="227" t="s">
        <v>413</v>
      </c>
      <c r="D1398" s="226"/>
      <c r="E1398" s="225"/>
      <c r="F1398" s="225"/>
      <c r="G1398" s="225"/>
      <c r="H1398" s="225">
        <v>104.49</v>
      </c>
      <c r="I1398" s="225">
        <v>1</v>
      </c>
      <c r="J1398" s="225">
        <v>9.74</v>
      </c>
      <c r="K1398" s="225">
        <v>23.1</v>
      </c>
      <c r="L1398" s="225">
        <v>225</v>
      </c>
    </row>
    <row r="1399" spans="1:12" s="241" customFormat="1" hidden="1" outlineLevel="2" x14ac:dyDescent="0.25">
      <c r="A1399" s="243"/>
      <c r="B1399" s="228"/>
      <c r="C1399" s="242" t="s">
        <v>19</v>
      </c>
      <c r="D1399" s="226" t="s">
        <v>16</v>
      </c>
      <c r="E1399" s="225">
        <v>7.74</v>
      </c>
      <c r="F1399" s="225">
        <v>1</v>
      </c>
      <c r="G1399" s="225">
        <v>0.72136800000000001</v>
      </c>
      <c r="H1399" s="225"/>
      <c r="I1399" s="225">
        <v>1</v>
      </c>
      <c r="J1399" s="225">
        <v>9.74</v>
      </c>
      <c r="K1399" s="225">
        <v>9.1300000000000008</v>
      </c>
      <c r="L1399" s="225">
        <v>89</v>
      </c>
    </row>
    <row r="1400" spans="1:12" s="230" customFormat="1" outlineLevel="1" collapsed="1" x14ac:dyDescent="0.25">
      <c r="A1400" s="234"/>
      <c r="B1400" s="232"/>
      <c r="C1400" s="233" t="s">
        <v>399</v>
      </c>
      <c r="D1400" s="232" t="s">
        <v>16</v>
      </c>
      <c r="E1400" s="231">
        <v>91.15</v>
      </c>
      <c r="F1400" s="231">
        <v>1</v>
      </c>
      <c r="G1400" s="231">
        <v>8.4951799999999995</v>
      </c>
      <c r="H1400" s="231"/>
      <c r="I1400" s="231"/>
      <c r="J1400" s="231"/>
      <c r="K1400" s="231"/>
      <c r="L1400" s="231"/>
    </row>
    <row r="1401" spans="1:12" s="230" customFormat="1" outlineLevel="1" x14ac:dyDescent="0.25">
      <c r="A1401" s="234"/>
      <c r="B1401" s="232"/>
      <c r="C1401" s="233" t="s">
        <v>412</v>
      </c>
      <c r="D1401" s="232" t="s">
        <v>16</v>
      </c>
      <c r="E1401" s="231">
        <v>7.74</v>
      </c>
      <c r="F1401" s="231">
        <v>1</v>
      </c>
      <c r="G1401" s="231">
        <v>0.72136800000000001</v>
      </c>
      <c r="H1401" s="231"/>
      <c r="I1401" s="231"/>
      <c r="J1401" s="231"/>
      <c r="K1401" s="231"/>
      <c r="L1401" s="231"/>
    </row>
    <row r="1402" spans="1:12" s="235" customFormat="1" x14ac:dyDescent="0.25">
      <c r="A1402" s="240"/>
      <c r="B1402" s="239"/>
      <c r="C1402" s="238" t="s">
        <v>398</v>
      </c>
      <c r="D1402" s="237"/>
      <c r="E1402" s="236"/>
      <c r="F1402" s="236"/>
      <c r="G1402" s="236"/>
      <c r="H1402" s="236"/>
      <c r="I1402" s="236"/>
      <c r="J1402" s="236">
        <v>91.28</v>
      </c>
      <c r="K1402" s="236"/>
      <c r="L1402" s="236"/>
    </row>
    <row r="1403" spans="1:12" s="230" customFormat="1" outlineLevel="1" x14ac:dyDescent="0.25">
      <c r="A1403" s="234"/>
      <c r="B1403" s="232"/>
      <c r="C1403" s="233" t="s">
        <v>397</v>
      </c>
      <c r="D1403" s="232"/>
      <c r="E1403" s="231"/>
      <c r="F1403" s="231"/>
      <c r="G1403" s="231"/>
      <c r="H1403" s="231"/>
      <c r="I1403" s="231"/>
      <c r="J1403" s="231">
        <v>78.47</v>
      </c>
      <c r="K1403" s="231"/>
      <c r="L1403" s="231">
        <v>1813</v>
      </c>
    </row>
    <row r="1404" spans="1:12" s="224" customFormat="1" ht="32.25" x14ac:dyDescent="0.25">
      <c r="A1404" s="229"/>
      <c r="B1404" s="228" t="s">
        <v>440</v>
      </c>
      <c r="C1404" s="227" t="s">
        <v>441</v>
      </c>
      <c r="D1404" s="226" t="s">
        <v>20</v>
      </c>
      <c r="E1404" s="225">
        <v>91</v>
      </c>
      <c r="F1404" s="225">
        <v>1</v>
      </c>
      <c r="G1404" s="225">
        <v>91</v>
      </c>
      <c r="H1404" s="225"/>
      <c r="I1404" s="225"/>
      <c r="J1404" s="225">
        <v>71.400000000000006</v>
      </c>
      <c r="K1404" s="225"/>
      <c r="L1404" s="225">
        <v>1649</v>
      </c>
    </row>
    <row r="1405" spans="1:12" s="224" customFormat="1" ht="32.25" x14ac:dyDescent="0.25">
      <c r="A1405" s="229"/>
      <c r="B1405" s="228" t="s">
        <v>440</v>
      </c>
      <c r="C1405" s="227" t="s">
        <v>439</v>
      </c>
      <c r="D1405" s="226" t="s">
        <v>20</v>
      </c>
      <c r="E1405" s="225">
        <v>52</v>
      </c>
      <c r="F1405" s="225">
        <v>1</v>
      </c>
      <c r="G1405" s="225">
        <v>52</v>
      </c>
      <c r="H1405" s="225"/>
      <c r="I1405" s="225"/>
      <c r="J1405" s="225">
        <v>40.799999999999997</v>
      </c>
      <c r="K1405" s="225"/>
      <c r="L1405" s="225">
        <v>943</v>
      </c>
    </row>
    <row r="1406" spans="1:12" s="195" customFormat="1" x14ac:dyDescent="0.25">
      <c r="A1406" s="215"/>
      <c r="B1406" s="215"/>
      <c r="C1406" s="216" t="s">
        <v>390</v>
      </c>
      <c r="D1406" s="215"/>
      <c r="E1406" s="214"/>
      <c r="F1406" s="214"/>
      <c r="G1406" s="214"/>
      <c r="H1406" s="214"/>
      <c r="I1406" s="214"/>
      <c r="J1406" s="213">
        <v>203.48</v>
      </c>
      <c r="K1406" s="213"/>
      <c r="L1406" s="213"/>
    </row>
    <row r="1407" spans="1:12" s="217" customFormat="1" ht="91.9" customHeight="1" x14ac:dyDescent="0.25">
      <c r="A1407" s="223" t="s">
        <v>678</v>
      </c>
      <c r="B1407" s="222" t="s">
        <v>787</v>
      </c>
      <c r="C1407" s="221" t="s">
        <v>786</v>
      </c>
      <c r="D1407" s="220" t="s">
        <v>25</v>
      </c>
      <c r="E1407" s="219">
        <v>6.6</v>
      </c>
      <c r="F1407" s="219">
        <v>1</v>
      </c>
      <c r="G1407" s="219">
        <v>6.6</v>
      </c>
      <c r="H1407" s="218"/>
      <c r="I1407" s="218"/>
      <c r="J1407" s="218"/>
      <c r="K1407" s="218"/>
      <c r="L1407" s="218"/>
    </row>
    <row r="1408" spans="1:12" s="224" customFormat="1" x14ac:dyDescent="0.25">
      <c r="A1408" s="229"/>
      <c r="B1408" s="228" t="s">
        <v>0</v>
      </c>
      <c r="C1408" s="227" t="s">
        <v>404</v>
      </c>
      <c r="D1408" s="226"/>
      <c r="E1408" s="225"/>
      <c r="F1408" s="225"/>
      <c r="G1408" s="225"/>
      <c r="H1408" s="225">
        <v>23.81</v>
      </c>
      <c r="I1408" s="225">
        <v>1.1499999999999999</v>
      </c>
      <c r="J1408" s="225">
        <v>180.71</v>
      </c>
      <c r="K1408" s="225">
        <v>23.1</v>
      </c>
      <c r="L1408" s="225">
        <v>4175</v>
      </c>
    </row>
    <row r="1409" spans="1:12" s="241" customFormat="1" hidden="1" outlineLevel="2" x14ac:dyDescent="0.25">
      <c r="A1409" s="243"/>
      <c r="B1409" s="228"/>
      <c r="C1409" s="242" t="s">
        <v>514</v>
      </c>
      <c r="D1409" s="226" t="s">
        <v>16</v>
      </c>
      <c r="E1409" s="225">
        <v>2.4</v>
      </c>
      <c r="F1409" s="225">
        <v>1.1499999999999999</v>
      </c>
      <c r="G1409" s="225">
        <v>18.216000000000001</v>
      </c>
      <c r="H1409" s="225"/>
      <c r="I1409" s="225">
        <v>1</v>
      </c>
      <c r="J1409" s="225">
        <v>180.71</v>
      </c>
      <c r="K1409" s="225">
        <v>23.1</v>
      </c>
      <c r="L1409" s="225">
        <v>4175</v>
      </c>
    </row>
    <row r="1410" spans="1:12" s="224" customFormat="1" collapsed="1" x14ac:dyDescent="0.25">
      <c r="A1410" s="229"/>
      <c r="B1410" s="228" t="s">
        <v>1</v>
      </c>
      <c r="C1410" s="227" t="s">
        <v>415</v>
      </c>
      <c r="D1410" s="226"/>
      <c r="E1410" s="225"/>
      <c r="F1410" s="225"/>
      <c r="G1410" s="225"/>
      <c r="H1410" s="225">
        <v>14.41</v>
      </c>
      <c r="I1410" s="225">
        <v>1.25</v>
      </c>
      <c r="J1410" s="225">
        <v>118.87</v>
      </c>
      <c r="K1410" s="225"/>
      <c r="L1410" s="225"/>
    </row>
    <row r="1411" spans="1:12" s="241" customFormat="1" ht="25.5" hidden="1" outlineLevel="2" x14ac:dyDescent="0.25">
      <c r="A1411" s="243" t="s">
        <v>0</v>
      </c>
      <c r="B1411" s="228" t="s">
        <v>481</v>
      </c>
      <c r="C1411" s="242" t="s">
        <v>38</v>
      </c>
      <c r="D1411" s="226" t="s">
        <v>18</v>
      </c>
      <c r="E1411" s="225">
        <v>0.4</v>
      </c>
      <c r="F1411" s="225">
        <v>1</v>
      </c>
      <c r="G1411" s="225">
        <v>2.64</v>
      </c>
      <c r="H1411" s="225">
        <v>8.1</v>
      </c>
      <c r="I1411" s="225">
        <v>1</v>
      </c>
      <c r="J1411" s="225">
        <v>21.38</v>
      </c>
      <c r="K1411" s="225">
        <v>9.1300000000000008</v>
      </c>
      <c r="L1411" s="225">
        <v>195</v>
      </c>
    </row>
    <row r="1412" spans="1:12" s="241" customFormat="1" hidden="1" outlineLevel="2" x14ac:dyDescent="0.25">
      <c r="A1412" s="243" t="s">
        <v>1</v>
      </c>
      <c r="B1412" s="228" t="s">
        <v>428</v>
      </c>
      <c r="C1412" s="242" t="s">
        <v>24</v>
      </c>
      <c r="D1412" s="226" t="s">
        <v>18</v>
      </c>
      <c r="E1412" s="225">
        <v>0.17</v>
      </c>
      <c r="F1412" s="225">
        <v>1</v>
      </c>
      <c r="G1412" s="225">
        <v>1.1220000000000001</v>
      </c>
      <c r="H1412" s="225">
        <v>65.709999999999994</v>
      </c>
      <c r="I1412" s="225">
        <v>1</v>
      </c>
      <c r="J1412" s="225">
        <v>73.73</v>
      </c>
      <c r="K1412" s="225">
        <v>9.1300000000000008</v>
      </c>
      <c r="L1412" s="225">
        <v>673</v>
      </c>
    </row>
    <row r="1413" spans="1:12" s="235" customFormat="1" hidden="1" outlineLevel="2" x14ac:dyDescent="0.25">
      <c r="A1413" s="247"/>
      <c r="B1413" s="245"/>
      <c r="C1413" s="246" t="s">
        <v>19</v>
      </c>
      <c r="D1413" s="245" t="s">
        <v>16</v>
      </c>
      <c r="E1413" s="244">
        <v>0.17</v>
      </c>
      <c r="F1413" s="244">
        <v>1</v>
      </c>
      <c r="G1413" s="244">
        <v>1.1220000000000001</v>
      </c>
      <c r="H1413" s="244">
        <v>11.6</v>
      </c>
      <c r="I1413" s="244">
        <v>1</v>
      </c>
      <c r="J1413" s="244">
        <v>13.02</v>
      </c>
      <c r="K1413" s="244"/>
      <c r="L1413" s="244">
        <v>119</v>
      </c>
    </row>
    <row r="1414" spans="1:12" s="224" customFormat="1" collapsed="1" x14ac:dyDescent="0.25">
      <c r="A1414" s="229"/>
      <c r="B1414" s="228" t="s">
        <v>2</v>
      </c>
      <c r="C1414" s="227" t="s">
        <v>413</v>
      </c>
      <c r="D1414" s="226"/>
      <c r="E1414" s="225"/>
      <c r="F1414" s="225"/>
      <c r="G1414" s="225"/>
      <c r="H1414" s="225">
        <v>1.97</v>
      </c>
      <c r="I1414" s="225">
        <v>1.25</v>
      </c>
      <c r="J1414" s="225">
        <v>16.239999999999998</v>
      </c>
      <c r="K1414" s="225">
        <v>23.1</v>
      </c>
      <c r="L1414" s="225">
        <v>375</v>
      </c>
    </row>
    <row r="1415" spans="1:12" s="241" customFormat="1" hidden="1" outlineLevel="2" x14ac:dyDescent="0.25">
      <c r="A1415" s="243"/>
      <c r="B1415" s="228"/>
      <c r="C1415" s="242" t="s">
        <v>19</v>
      </c>
      <c r="D1415" s="226" t="s">
        <v>16</v>
      </c>
      <c r="E1415" s="225">
        <v>0.21249999999999999</v>
      </c>
      <c r="F1415" s="225">
        <v>1</v>
      </c>
      <c r="G1415" s="225">
        <v>1.4025000000000001</v>
      </c>
      <c r="H1415" s="225"/>
      <c r="I1415" s="225">
        <v>1</v>
      </c>
      <c r="J1415" s="225">
        <v>16.239999999999998</v>
      </c>
      <c r="K1415" s="225">
        <v>23.1</v>
      </c>
      <c r="L1415" s="225">
        <v>375</v>
      </c>
    </row>
    <row r="1416" spans="1:12" s="224" customFormat="1" collapsed="1" x14ac:dyDescent="0.25">
      <c r="A1416" s="229"/>
      <c r="B1416" s="228" t="s">
        <v>3</v>
      </c>
      <c r="C1416" s="227" t="s">
        <v>402</v>
      </c>
      <c r="D1416" s="226"/>
      <c r="E1416" s="225"/>
      <c r="F1416" s="225"/>
      <c r="G1416" s="225"/>
      <c r="H1416" s="225">
        <v>25.72</v>
      </c>
      <c r="I1416" s="225">
        <v>1</v>
      </c>
      <c r="J1416" s="225">
        <v>169.75</v>
      </c>
      <c r="K1416" s="225"/>
      <c r="L1416" s="225"/>
    </row>
    <row r="1417" spans="1:12" s="241" customFormat="1" ht="38.25" hidden="1" outlineLevel="2" x14ac:dyDescent="0.25">
      <c r="A1417" s="243" t="s">
        <v>2</v>
      </c>
      <c r="B1417" s="228" t="s">
        <v>785</v>
      </c>
      <c r="C1417" s="242" t="s">
        <v>784</v>
      </c>
      <c r="D1417" s="226" t="s">
        <v>31</v>
      </c>
      <c r="E1417" s="225">
        <v>3.0000000000000001E-3</v>
      </c>
      <c r="F1417" s="225">
        <v>1</v>
      </c>
      <c r="G1417" s="225">
        <v>1.9800000000000002E-2</v>
      </c>
      <c r="H1417" s="225">
        <v>5804</v>
      </c>
      <c r="I1417" s="225">
        <v>1</v>
      </c>
      <c r="J1417" s="225">
        <v>114.92</v>
      </c>
      <c r="K1417" s="225">
        <v>5.34</v>
      </c>
      <c r="L1417" s="225">
        <v>614</v>
      </c>
    </row>
    <row r="1418" spans="1:12" s="241" customFormat="1" ht="25.5" hidden="1" outlineLevel="2" x14ac:dyDescent="0.25">
      <c r="A1418" s="243" t="s">
        <v>3</v>
      </c>
      <c r="B1418" s="228" t="s">
        <v>783</v>
      </c>
      <c r="C1418" s="242" t="s">
        <v>782</v>
      </c>
      <c r="D1418" s="226" t="s">
        <v>357</v>
      </c>
      <c r="E1418" s="225">
        <v>0.1</v>
      </c>
      <c r="F1418" s="225">
        <v>1</v>
      </c>
      <c r="G1418" s="225">
        <v>0.66</v>
      </c>
      <c r="H1418" s="225">
        <v>72.8</v>
      </c>
      <c r="I1418" s="225">
        <v>1</v>
      </c>
      <c r="J1418" s="225">
        <v>48.05</v>
      </c>
      <c r="K1418" s="225">
        <v>5.34</v>
      </c>
      <c r="L1418" s="225">
        <v>257</v>
      </c>
    </row>
    <row r="1419" spans="1:12" s="241" customFormat="1" hidden="1" outlineLevel="2" x14ac:dyDescent="0.25">
      <c r="A1419" s="243" t="s">
        <v>4</v>
      </c>
      <c r="B1419" s="228" t="s">
        <v>681</v>
      </c>
      <c r="C1419" s="242" t="s">
        <v>346</v>
      </c>
      <c r="D1419" s="226" t="s">
        <v>31</v>
      </c>
      <c r="E1419" s="225">
        <v>1E-4</v>
      </c>
      <c r="F1419" s="225">
        <v>1</v>
      </c>
      <c r="G1419" s="225">
        <v>6.6E-4</v>
      </c>
      <c r="H1419" s="225">
        <v>10315.01</v>
      </c>
      <c r="I1419" s="225">
        <v>1</v>
      </c>
      <c r="J1419" s="225">
        <v>6.81</v>
      </c>
      <c r="K1419" s="225">
        <v>5.34</v>
      </c>
      <c r="L1419" s="225">
        <v>36</v>
      </c>
    </row>
    <row r="1420" spans="1:12" s="230" customFormat="1" outlineLevel="1" collapsed="1" x14ac:dyDescent="0.25">
      <c r="A1420" s="234"/>
      <c r="B1420" s="232"/>
      <c r="C1420" s="233" t="s">
        <v>399</v>
      </c>
      <c r="D1420" s="232" t="s">
        <v>16</v>
      </c>
      <c r="E1420" s="231">
        <v>2.76</v>
      </c>
      <c r="F1420" s="231">
        <v>1.1499999999999999</v>
      </c>
      <c r="G1420" s="231">
        <v>18.216000000000001</v>
      </c>
      <c r="H1420" s="231"/>
      <c r="I1420" s="231"/>
      <c r="J1420" s="231"/>
      <c r="K1420" s="231"/>
      <c r="L1420" s="231"/>
    </row>
    <row r="1421" spans="1:12" s="230" customFormat="1" outlineLevel="1" x14ac:dyDescent="0.25">
      <c r="A1421" s="234"/>
      <c r="B1421" s="232"/>
      <c r="C1421" s="233" t="s">
        <v>412</v>
      </c>
      <c r="D1421" s="232" t="s">
        <v>16</v>
      </c>
      <c r="E1421" s="231">
        <v>0.17</v>
      </c>
      <c r="F1421" s="231">
        <v>1.25</v>
      </c>
      <c r="G1421" s="231">
        <v>1.4025000000000001</v>
      </c>
      <c r="H1421" s="231"/>
      <c r="I1421" s="231"/>
      <c r="J1421" s="231"/>
      <c r="K1421" s="231"/>
      <c r="L1421" s="231"/>
    </row>
    <row r="1422" spans="1:12" s="235" customFormat="1" x14ac:dyDescent="0.25">
      <c r="A1422" s="240"/>
      <c r="B1422" s="239"/>
      <c r="C1422" s="238" t="s">
        <v>398</v>
      </c>
      <c r="D1422" s="237"/>
      <c r="E1422" s="236"/>
      <c r="F1422" s="236"/>
      <c r="G1422" s="236"/>
      <c r="H1422" s="236"/>
      <c r="I1422" s="236"/>
      <c r="J1422" s="236">
        <v>469.33</v>
      </c>
      <c r="K1422" s="236"/>
      <c r="L1422" s="236"/>
    </row>
    <row r="1423" spans="1:12" s="230" customFormat="1" outlineLevel="1" x14ac:dyDescent="0.25">
      <c r="A1423" s="234"/>
      <c r="B1423" s="232"/>
      <c r="C1423" s="233" t="s">
        <v>397</v>
      </c>
      <c r="D1423" s="232"/>
      <c r="E1423" s="231"/>
      <c r="F1423" s="231"/>
      <c r="G1423" s="231"/>
      <c r="H1423" s="231"/>
      <c r="I1423" s="231"/>
      <c r="J1423" s="231">
        <v>196.95</v>
      </c>
      <c r="K1423" s="231"/>
      <c r="L1423" s="231">
        <v>4550</v>
      </c>
    </row>
    <row r="1424" spans="1:12" s="224" customFormat="1" x14ac:dyDescent="0.25">
      <c r="A1424" s="229"/>
      <c r="B1424" s="228" t="s">
        <v>649</v>
      </c>
      <c r="C1424" s="227" t="s">
        <v>650</v>
      </c>
      <c r="D1424" s="226" t="s">
        <v>20</v>
      </c>
      <c r="E1424" s="225">
        <v>93</v>
      </c>
      <c r="F1424" s="225">
        <v>0.9</v>
      </c>
      <c r="G1424" s="225">
        <v>83.7</v>
      </c>
      <c r="H1424" s="225"/>
      <c r="I1424" s="225"/>
      <c r="J1424" s="225">
        <v>164.87</v>
      </c>
      <c r="K1424" s="225"/>
      <c r="L1424" s="225">
        <v>3808</v>
      </c>
    </row>
    <row r="1425" spans="1:12" s="224" customFormat="1" x14ac:dyDescent="0.25">
      <c r="A1425" s="229"/>
      <c r="B1425" s="228" t="s">
        <v>649</v>
      </c>
      <c r="C1425" s="227" t="s">
        <v>648</v>
      </c>
      <c r="D1425" s="226" t="s">
        <v>20</v>
      </c>
      <c r="E1425" s="225">
        <v>62</v>
      </c>
      <c r="F1425" s="225">
        <v>0.85</v>
      </c>
      <c r="G1425" s="225">
        <v>52.7</v>
      </c>
      <c r="H1425" s="225"/>
      <c r="I1425" s="225"/>
      <c r="J1425" s="225">
        <v>103.82</v>
      </c>
      <c r="K1425" s="225"/>
      <c r="L1425" s="225">
        <v>2398</v>
      </c>
    </row>
    <row r="1426" spans="1:12" s="195" customFormat="1" x14ac:dyDescent="0.25">
      <c r="A1426" s="215"/>
      <c r="B1426" s="215"/>
      <c r="C1426" s="216" t="s">
        <v>390</v>
      </c>
      <c r="D1426" s="215"/>
      <c r="E1426" s="214"/>
      <c r="F1426" s="214"/>
      <c r="G1426" s="214"/>
      <c r="H1426" s="214"/>
      <c r="I1426" s="214"/>
      <c r="J1426" s="213">
        <v>738.02</v>
      </c>
      <c r="K1426" s="213"/>
      <c r="L1426" s="213"/>
    </row>
    <row r="1427" spans="1:12" s="217" customFormat="1" ht="45.95" customHeight="1" x14ac:dyDescent="0.25">
      <c r="A1427" s="223" t="s">
        <v>677</v>
      </c>
      <c r="B1427" s="222" t="s">
        <v>755</v>
      </c>
      <c r="C1427" s="221" t="s">
        <v>754</v>
      </c>
      <c r="D1427" s="220" t="s">
        <v>420</v>
      </c>
      <c r="E1427" s="219">
        <v>3</v>
      </c>
      <c r="F1427" s="219">
        <v>1</v>
      </c>
      <c r="G1427" s="219">
        <v>3</v>
      </c>
      <c r="H1427" s="218">
        <v>94.68</v>
      </c>
      <c r="I1427" s="218">
        <v>1</v>
      </c>
      <c r="J1427" s="218">
        <v>284.04000000000002</v>
      </c>
      <c r="K1427" s="218"/>
      <c r="L1427" s="218"/>
    </row>
    <row r="1428" spans="1:12" s="195" customFormat="1" x14ac:dyDescent="0.25">
      <c r="A1428" s="215"/>
      <c r="B1428" s="215"/>
      <c r="C1428" s="216" t="s">
        <v>390</v>
      </c>
      <c r="D1428" s="215"/>
      <c r="E1428" s="214"/>
      <c r="F1428" s="214"/>
      <c r="G1428" s="214"/>
      <c r="H1428" s="214"/>
      <c r="I1428" s="214"/>
      <c r="J1428" s="213">
        <v>284.04000000000002</v>
      </c>
      <c r="K1428" s="213"/>
      <c r="L1428" s="213"/>
    </row>
    <row r="1429" spans="1:12" s="217" customFormat="1" ht="45.95" customHeight="1" x14ac:dyDescent="0.25">
      <c r="A1429" s="223" t="s">
        <v>676</v>
      </c>
      <c r="B1429" s="222" t="s">
        <v>1201</v>
      </c>
      <c r="C1429" s="221" t="s">
        <v>1200</v>
      </c>
      <c r="D1429" s="220" t="s">
        <v>25</v>
      </c>
      <c r="E1429" s="219">
        <v>6.6</v>
      </c>
      <c r="F1429" s="219">
        <v>1</v>
      </c>
      <c r="G1429" s="219">
        <v>6.6</v>
      </c>
      <c r="H1429" s="218">
        <v>1799.14</v>
      </c>
      <c r="I1429" s="218">
        <v>1</v>
      </c>
      <c r="J1429" s="218">
        <v>11874.32</v>
      </c>
      <c r="K1429" s="218"/>
      <c r="L1429" s="218"/>
    </row>
    <row r="1430" spans="1:12" s="195" customFormat="1" x14ac:dyDescent="0.25">
      <c r="A1430" s="215"/>
      <c r="B1430" s="215"/>
      <c r="C1430" s="216" t="s">
        <v>390</v>
      </c>
      <c r="D1430" s="215"/>
      <c r="E1430" s="214"/>
      <c r="F1430" s="214"/>
      <c r="G1430" s="214"/>
      <c r="H1430" s="214"/>
      <c r="I1430" s="214"/>
      <c r="J1430" s="213">
        <v>11874.32</v>
      </c>
      <c r="K1430" s="213"/>
      <c r="L1430" s="213"/>
    </row>
    <row r="1431" spans="1:12" s="217" customFormat="1" ht="91.9" customHeight="1" x14ac:dyDescent="0.25">
      <c r="A1431" s="223" t="s">
        <v>675</v>
      </c>
      <c r="B1431" s="222" t="s">
        <v>1199</v>
      </c>
      <c r="C1431" s="221" t="s">
        <v>1198</v>
      </c>
      <c r="D1431" s="220" t="s">
        <v>23</v>
      </c>
      <c r="E1431" s="219">
        <v>2.4</v>
      </c>
      <c r="F1431" s="219">
        <v>1</v>
      </c>
      <c r="G1431" s="219">
        <v>2.4</v>
      </c>
      <c r="H1431" s="218"/>
      <c r="I1431" s="218"/>
      <c r="J1431" s="218"/>
      <c r="K1431" s="218"/>
      <c r="L1431" s="218"/>
    </row>
    <row r="1432" spans="1:12" s="224" customFormat="1" x14ac:dyDescent="0.25">
      <c r="A1432" s="229"/>
      <c r="B1432" s="228" t="s">
        <v>0</v>
      </c>
      <c r="C1432" s="227" t="s">
        <v>404</v>
      </c>
      <c r="D1432" s="226"/>
      <c r="E1432" s="225"/>
      <c r="F1432" s="225"/>
      <c r="G1432" s="225"/>
      <c r="H1432" s="225">
        <v>275.18</v>
      </c>
      <c r="I1432" s="225">
        <v>1</v>
      </c>
      <c r="J1432" s="225">
        <v>660.43</v>
      </c>
      <c r="K1432" s="225">
        <v>23.1</v>
      </c>
      <c r="L1432" s="225">
        <v>15256</v>
      </c>
    </row>
    <row r="1433" spans="1:12" s="241" customFormat="1" hidden="1" outlineLevel="2" x14ac:dyDescent="0.25">
      <c r="A1433" s="243"/>
      <c r="B1433" s="228"/>
      <c r="C1433" s="242" t="s">
        <v>416</v>
      </c>
      <c r="D1433" s="226" t="s">
        <v>16</v>
      </c>
      <c r="E1433" s="225">
        <v>32.26</v>
      </c>
      <c r="F1433" s="225">
        <v>1</v>
      </c>
      <c r="G1433" s="225">
        <v>77.424000000000007</v>
      </c>
      <c r="H1433" s="225"/>
      <c r="I1433" s="225">
        <v>1</v>
      </c>
      <c r="J1433" s="225">
        <v>660.43</v>
      </c>
      <c r="K1433" s="225">
        <v>23.1</v>
      </c>
      <c r="L1433" s="225">
        <v>15256</v>
      </c>
    </row>
    <row r="1434" spans="1:12" s="224" customFormat="1" collapsed="1" x14ac:dyDescent="0.25">
      <c r="A1434" s="229"/>
      <c r="B1434" s="228" t="s">
        <v>1</v>
      </c>
      <c r="C1434" s="227" t="s">
        <v>415</v>
      </c>
      <c r="D1434" s="226"/>
      <c r="E1434" s="225"/>
      <c r="F1434" s="225"/>
      <c r="G1434" s="225"/>
      <c r="H1434" s="225">
        <v>824.21</v>
      </c>
      <c r="I1434" s="225">
        <v>1</v>
      </c>
      <c r="J1434" s="225">
        <v>1978.1</v>
      </c>
      <c r="K1434" s="225"/>
      <c r="L1434" s="225"/>
    </row>
    <row r="1435" spans="1:12" s="241" customFormat="1" ht="25.5" hidden="1" outlineLevel="2" x14ac:dyDescent="0.25">
      <c r="A1435" s="243" t="s">
        <v>0</v>
      </c>
      <c r="B1435" s="228" t="s">
        <v>1119</v>
      </c>
      <c r="C1435" s="242" t="s">
        <v>1118</v>
      </c>
      <c r="D1435" s="226" t="s">
        <v>18</v>
      </c>
      <c r="E1435" s="225">
        <v>31.78</v>
      </c>
      <c r="F1435" s="225">
        <v>1</v>
      </c>
      <c r="G1435" s="225">
        <v>76.272000000000006</v>
      </c>
      <c r="H1435" s="225">
        <v>1.53</v>
      </c>
      <c r="I1435" s="225">
        <v>1</v>
      </c>
      <c r="J1435" s="225">
        <v>116.7</v>
      </c>
      <c r="K1435" s="225">
        <v>9.1300000000000008</v>
      </c>
      <c r="L1435" s="225">
        <v>1065</v>
      </c>
    </row>
    <row r="1436" spans="1:12" s="241" customFormat="1" ht="25.5" hidden="1" outlineLevel="2" x14ac:dyDescent="0.25">
      <c r="A1436" s="243" t="s">
        <v>1</v>
      </c>
      <c r="B1436" s="228" t="s">
        <v>1197</v>
      </c>
      <c r="C1436" s="242" t="s">
        <v>1196</v>
      </c>
      <c r="D1436" s="226" t="s">
        <v>18</v>
      </c>
      <c r="E1436" s="225">
        <v>15.89</v>
      </c>
      <c r="F1436" s="225">
        <v>1</v>
      </c>
      <c r="G1436" s="225">
        <v>38.136000000000003</v>
      </c>
      <c r="H1436" s="225">
        <v>48.81</v>
      </c>
      <c r="I1436" s="225">
        <v>1</v>
      </c>
      <c r="J1436" s="225">
        <v>1861.42</v>
      </c>
      <c r="K1436" s="225">
        <v>9.1300000000000008</v>
      </c>
      <c r="L1436" s="225">
        <v>16995</v>
      </c>
    </row>
    <row r="1437" spans="1:12" s="230" customFormat="1" outlineLevel="1" collapsed="1" x14ac:dyDescent="0.25">
      <c r="A1437" s="234"/>
      <c r="B1437" s="232"/>
      <c r="C1437" s="233" t="s">
        <v>399</v>
      </c>
      <c r="D1437" s="232" t="s">
        <v>16</v>
      </c>
      <c r="E1437" s="231">
        <v>32.26</v>
      </c>
      <c r="F1437" s="231">
        <v>1</v>
      </c>
      <c r="G1437" s="231">
        <v>77.424000000000007</v>
      </c>
      <c r="H1437" s="231"/>
      <c r="I1437" s="231"/>
      <c r="J1437" s="231"/>
      <c r="K1437" s="231"/>
      <c r="L1437" s="231"/>
    </row>
    <row r="1438" spans="1:12" s="235" customFormat="1" x14ac:dyDescent="0.25">
      <c r="A1438" s="240"/>
      <c r="B1438" s="239"/>
      <c r="C1438" s="238" t="s">
        <v>398</v>
      </c>
      <c r="D1438" s="237"/>
      <c r="E1438" s="236"/>
      <c r="F1438" s="236"/>
      <c r="G1438" s="236"/>
      <c r="H1438" s="236"/>
      <c r="I1438" s="236"/>
      <c r="J1438" s="236">
        <v>2638.53</v>
      </c>
      <c r="K1438" s="236"/>
      <c r="L1438" s="236"/>
    </row>
    <row r="1439" spans="1:12" s="230" customFormat="1" outlineLevel="1" x14ac:dyDescent="0.25">
      <c r="A1439" s="234"/>
      <c r="B1439" s="232"/>
      <c r="C1439" s="233" t="s">
        <v>397</v>
      </c>
      <c r="D1439" s="232"/>
      <c r="E1439" s="231"/>
      <c r="F1439" s="231"/>
      <c r="G1439" s="231"/>
      <c r="H1439" s="231"/>
      <c r="I1439" s="231"/>
      <c r="J1439" s="231">
        <v>660.43</v>
      </c>
      <c r="K1439" s="231"/>
      <c r="L1439" s="231">
        <v>15256</v>
      </c>
    </row>
    <row r="1440" spans="1:12" s="224" customFormat="1" ht="32.25" x14ac:dyDescent="0.25">
      <c r="A1440" s="229"/>
      <c r="B1440" s="228" t="s">
        <v>440</v>
      </c>
      <c r="C1440" s="227" t="s">
        <v>441</v>
      </c>
      <c r="D1440" s="226" t="s">
        <v>20</v>
      </c>
      <c r="E1440" s="225">
        <v>91</v>
      </c>
      <c r="F1440" s="225">
        <v>1</v>
      </c>
      <c r="G1440" s="225">
        <v>91</v>
      </c>
      <c r="H1440" s="225"/>
      <c r="I1440" s="225"/>
      <c r="J1440" s="225">
        <v>600.98</v>
      </c>
      <c r="K1440" s="225"/>
      <c r="L1440" s="225">
        <v>13883</v>
      </c>
    </row>
    <row r="1441" spans="1:12" s="224" customFormat="1" ht="32.25" x14ac:dyDescent="0.25">
      <c r="A1441" s="229"/>
      <c r="B1441" s="228" t="s">
        <v>440</v>
      </c>
      <c r="C1441" s="227" t="s">
        <v>439</v>
      </c>
      <c r="D1441" s="226" t="s">
        <v>20</v>
      </c>
      <c r="E1441" s="225">
        <v>52</v>
      </c>
      <c r="F1441" s="225">
        <v>1</v>
      </c>
      <c r="G1441" s="225">
        <v>52</v>
      </c>
      <c r="H1441" s="225"/>
      <c r="I1441" s="225"/>
      <c r="J1441" s="225">
        <v>343.42</v>
      </c>
      <c r="K1441" s="225"/>
      <c r="L1441" s="225">
        <v>7933</v>
      </c>
    </row>
    <row r="1442" spans="1:12" s="195" customFormat="1" x14ac:dyDescent="0.25">
      <c r="A1442" s="215"/>
      <c r="B1442" s="215"/>
      <c r="C1442" s="216" t="s">
        <v>390</v>
      </c>
      <c r="D1442" s="215"/>
      <c r="E1442" s="214"/>
      <c r="F1442" s="214"/>
      <c r="G1442" s="214"/>
      <c r="H1442" s="214"/>
      <c r="I1442" s="214"/>
      <c r="J1442" s="213">
        <v>3582.93</v>
      </c>
      <c r="K1442" s="213"/>
      <c r="L1442" s="213"/>
    </row>
    <row r="1443" spans="1:12" s="217" customFormat="1" ht="91.9" customHeight="1" x14ac:dyDescent="0.25">
      <c r="A1443" s="223" t="s">
        <v>674</v>
      </c>
      <c r="B1443" s="222" t="s">
        <v>1195</v>
      </c>
      <c r="C1443" s="221" t="s">
        <v>1194</v>
      </c>
      <c r="D1443" s="220" t="s">
        <v>23</v>
      </c>
      <c r="E1443" s="219">
        <v>2.4</v>
      </c>
      <c r="F1443" s="219">
        <v>1</v>
      </c>
      <c r="G1443" s="219">
        <v>2.4</v>
      </c>
      <c r="H1443" s="218"/>
      <c r="I1443" s="218"/>
      <c r="J1443" s="218"/>
      <c r="K1443" s="218"/>
      <c r="L1443" s="218"/>
    </row>
    <row r="1444" spans="1:12" s="224" customFormat="1" x14ac:dyDescent="0.25">
      <c r="A1444" s="229"/>
      <c r="B1444" s="228" t="s">
        <v>0</v>
      </c>
      <c r="C1444" s="227" t="s">
        <v>404</v>
      </c>
      <c r="D1444" s="226"/>
      <c r="E1444" s="225"/>
      <c r="F1444" s="225"/>
      <c r="G1444" s="225"/>
      <c r="H1444" s="225">
        <v>105.77</v>
      </c>
      <c r="I1444" s="225">
        <v>1.1499999999999999</v>
      </c>
      <c r="J1444" s="225">
        <v>291.94</v>
      </c>
      <c r="K1444" s="225">
        <v>23.1</v>
      </c>
      <c r="L1444" s="225">
        <v>6743</v>
      </c>
    </row>
    <row r="1445" spans="1:12" s="241" customFormat="1" hidden="1" outlineLevel="2" x14ac:dyDescent="0.25">
      <c r="A1445" s="243"/>
      <c r="B1445" s="228"/>
      <c r="C1445" s="242" t="s">
        <v>416</v>
      </c>
      <c r="D1445" s="226" t="s">
        <v>16</v>
      </c>
      <c r="E1445" s="225">
        <v>12.4</v>
      </c>
      <c r="F1445" s="225">
        <v>1.1499999999999999</v>
      </c>
      <c r="G1445" s="225">
        <v>34.223999999999997</v>
      </c>
      <c r="H1445" s="225"/>
      <c r="I1445" s="225">
        <v>1</v>
      </c>
      <c r="J1445" s="225">
        <v>291.94</v>
      </c>
      <c r="K1445" s="225">
        <v>23.1</v>
      </c>
      <c r="L1445" s="225">
        <v>6743</v>
      </c>
    </row>
    <row r="1446" spans="1:12" s="224" customFormat="1" collapsed="1" x14ac:dyDescent="0.25">
      <c r="A1446" s="229"/>
      <c r="B1446" s="228" t="s">
        <v>1</v>
      </c>
      <c r="C1446" s="227" t="s">
        <v>415</v>
      </c>
      <c r="D1446" s="226"/>
      <c r="E1446" s="225"/>
      <c r="F1446" s="225"/>
      <c r="G1446" s="225"/>
      <c r="H1446" s="225">
        <v>19.100000000000001</v>
      </c>
      <c r="I1446" s="225">
        <v>1.25</v>
      </c>
      <c r="J1446" s="225">
        <v>57.31</v>
      </c>
      <c r="K1446" s="225"/>
      <c r="L1446" s="225"/>
    </row>
    <row r="1447" spans="1:12" s="241" customFormat="1" hidden="1" outlineLevel="2" x14ac:dyDescent="0.25">
      <c r="A1447" s="243" t="s">
        <v>0</v>
      </c>
      <c r="B1447" s="228" t="s">
        <v>682</v>
      </c>
      <c r="C1447" s="242" t="s">
        <v>351</v>
      </c>
      <c r="D1447" s="226" t="s">
        <v>18</v>
      </c>
      <c r="E1447" s="225">
        <v>2.2799999999999998</v>
      </c>
      <c r="F1447" s="225">
        <v>1</v>
      </c>
      <c r="G1447" s="225">
        <v>5.4720000000000004</v>
      </c>
      <c r="H1447" s="225">
        <v>1.9</v>
      </c>
      <c r="I1447" s="225">
        <v>1</v>
      </c>
      <c r="J1447" s="225">
        <v>10.4</v>
      </c>
      <c r="K1447" s="225">
        <v>9.1300000000000008</v>
      </c>
      <c r="L1447" s="225">
        <v>95</v>
      </c>
    </row>
    <row r="1448" spans="1:12" s="241" customFormat="1" hidden="1" outlineLevel="2" x14ac:dyDescent="0.25">
      <c r="A1448" s="243" t="s">
        <v>1</v>
      </c>
      <c r="B1448" s="228" t="s">
        <v>658</v>
      </c>
      <c r="C1448" s="242" t="s">
        <v>657</v>
      </c>
      <c r="D1448" s="226" t="s">
        <v>18</v>
      </c>
      <c r="E1448" s="225">
        <v>2.2799999999999998</v>
      </c>
      <c r="F1448" s="225">
        <v>1</v>
      </c>
      <c r="G1448" s="225">
        <v>5.4720000000000004</v>
      </c>
      <c r="H1448" s="225">
        <v>0.5</v>
      </c>
      <c r="I1448" s="225">
        <v>1</v>
      </c>
      <c r="J1448" s="225">
        <v>2.74</v>
      </c>
      <c r="K1448" s="225">
        <v>9.1300000000000008</v>
      </c>
      <c r="L1448" s="225">
        <v>25</v>
      </c>
    </row>
    <row r="1449" spans="1:12" s="241" customFormat="1" ht="25.5" hidden="1" outlineLevel="2" x14ac:dyDescent="0.25">
      <c r="A1449" s="243" t="s">
        <v>2</v>
      </c>
      <c r="B1449" s="228" t="s">
        <v>476</v>
      </c>
      <c r="C1449" s="242" t="s">
        <v>34</v>
      </c>
      <c r="D1449" s="226" t="s">
        <v>18</v>
      </c>
      <c r="E1449" s="225">
        <v>0.01</v>
      </c>
      <c r="F1449" s="225">
        <v>1</v>
      </c>
      <c r="G1449" s="225">
        <v>2.4E-2</v>
      </c>
      <c r="H1449" s="225">
        <v>115.4</v>
      </c>
      <c r="I1449" s="225">
        <v>1</v>
      </c>
      <c r="J1449" s="225">
        <v>2.77</v>
      </c>
      <c r="K1449" s="225">
        <v>9.1300000000000008</v>
      </c>
      <c r="L1449" s="225">
        <v>25</v>
      </c>
    </row>
    <row r="1450" spans="1:12" s="235" customFormat="1" hidden="1" outlineLevel="2" x14ac:dyDescent="0.25">
      <c r="A1450" s="247"/>
      <c r="B1450" s="245"/>
      <c r="C1450" s="246" t="s">
        <v>19</v>
      </c>
      <c r="D1450" s="245" t="s">
        <v>16</v>
      </c>
      <c r="E1450" s="244">
        <v>0.01</v>
      </c>
      <c r="F1450" s="244">
        <v>1</v>
      </c>
      <c r="G1450" s="244">
        <v>2.4E-2</v>
      </c>
      <c r="H1450" s="244">
        <v>13.5</v>
      </c>
      <c r="I1450" s="244">
        <v>1</v>
      </c>
      <c r="J1450" s="244">
        <v>0.32</v>
      </c>
      <c r="K1450" s="244"/>
      <c r="L1450" s="244">
        <v>3</v>
      </c>
    </row>
    <row r="1451" spans="1:12" s="241" customFormat="1" hidden="1" outlineLevel="2" x14ac:dyDescent="0.25">
      <c r="A1451" s="243" t="s">
        <v>3</v>
      </c>
      <c r="B1451" s="228" t="s">
        <v>428</v>
      </c>
      <c r="C1451" s="242" t="s">
        <v>24</v>
      </c>
      <c r="D1451" s="226" t="s">
        <v>18</v>
      </c>
      <c r="E1451" s="225">
        <v>0.19</v>
      </c>
      <c r="F1451" s="225">
        <v>1</v>
      </c>
      <c r="G1451" s="225">
        <v>0.45600000000000002</v>
      </c>
      <c r="H1451" s="225">
        <v>65.709999999999994</v>
      </c>
      <c r="I1451" s="225">
        <v>1</v>
      </c>
      <c r="J1451" s="225">
        <v>29.96</v>
      </c>
      <c r="K1451" s="225">
        <v>9.1300000000000008</v>
      </c>
      <c r="L1451" s="225">
        <v>274</v>
      </c>
    </row>
    <row r="1452" spans="1:12" s="235" customFormat="1" hidden="1" outlineLevel="2" x14ac:dyDescent="0.25">
      <c r="A1452" s="247"/>
      <c r="B1452" s="245"/>
      <c r="C1452" s="246" t="s">
        <v>19</v>
      </c>
      <c r="D1452" s="245" t="s">
        <v>16</v>
      </c>
      <c r="E1452" s="244">
        <v>0.19</v>
      </c>
      <c r="F1452" s="244">
        <v>1</v>
      </c>
      <c r="G1452" s="244">
        <v>0.45600000000000002</v>
      </c>
      <c r="H1452" s="244">
        <v>11.6</v>
      </c>
      <c r="I1452" s="244">
        <v>1</v>
      </c>
      <c r="J1452" s="244">
        <v>5.29</v>
      </c>
      <c r="K1452" s="244"/>
      <c r="L1452" s="244">
        <v>48</v>
      </c>
    </row>
    <row r="1453" spans="1:12" s="224" customFormat="1" collapsed="1" x14ac:dyDescent="0.25">
      <c r="A1453" s="229"/>
      <c r="B1453" s="228" t="s">
        <v>2</v>
      </c>
      <c r="C1453" s="227" t="s">
        <v>413</v>
      </c>
      <c r="D1453" s="226"/>
      <c r="E1453" s="225"/>
      <c r="F1453" s="225"/>
      <c r="G1453" s="225"/>
      <c r="H1453" s="225">
        <v>2.34</v>
      </c>
      <c r="I1453" s="225">
        <v>1.25</v>
      </c>
      <c r="J1453" s="225">
        <v>7.03</v>
      </c>
      <c r="K1453" s="225">
        <v>23.1</v>
      </c>
      <c r="L1453" s="225">
        <v>162</v>
      </c>
    </row>
    <row r="1454" spans="1:12" s="241" customFormat="1" hidden="1" outlineLevel="2" x14ac:dyDescent="0.25">
      <c r="A1454" s="243"/>
      <c r="B1454" s="228"/>
      <c r="C1454" s="242" t="s">
        <v>19</v>
      </c>
      <c r="D1454" s="226" t="s">
        <v>16</v>
      </c>
      <c r="E1454" s="225">
        <v>0.25</v>
      </c>
      <c r="F1454" s="225">
        <v>1</v>
      </c>
      <c r="G1454" s="225">
        <v>0.6</v>
      </c>
      <c r="H1454" s="225"/>
      <c r="I1454" s="225">
        <v>1</v>
      </c>
      <c r="J1454" s="225">
        <v>7.03</v>
      </c>
      <c r="K1454" s="225">
        <v>23.1</v>
      </c>
      <c r="L1454" s="225">
        <v>162</v>
      </c>
    </row>
    <row r="1455" spans="1:12" s="224" customFormat="1" collapsed="1" x14ac:dyDescent="0.25">
      <c r="A1455" s="229"/>
      <c r="B1455" s="228" t="s">
        <v>3</v>
      </c>
      <c r="C1455" s="227" t="s">
        <v>402</v>
      </c>
      <c r="D1455" s="226"/>
      <c r="E1455" s="225"/>
      <c r="F1455" s="225"/>
      <c r="G1455" s="225"/>
      <c r="H1455" s="225">
        <v>434.76</v>
      </c>
      <c r="I1455" s="225">
        <v>1</v>
      </c>
      <c r="J1455" s="225">
        <v>1043.42</v>
      </c>
      <c r="K1455" s="225"/>
      <c r="L1455" s="225"/>
    </row>
    <row r="1456" spans="1:12" s="241" customFormat="1" hidden="1" outlineLevel="2" x14ac:dyDescent="0.25">
      <c r="A1456" s="243" t="s">
        <v>4</v>
      </c>
      <c r="B1456" s="228" t="s">
        <v>458</v>
      </c>
      <c r="C1456" s="242" t="s">
        <v>22</v>
      </c>
      <c r="D1456" s="226" t="s">
        <v>23</v>
      </c>
      <c r="E1456" s="225">
        <v>5.4999999999999997E-3</v>
      </c>
      <c r="F1456" s="225">
        <v>1</v>
      </c>
      <c r="G1456" s="225">
        <v>1.32E-2</v>
      </c>
      <c r="H1456" s="225">
        <v>2.44</v>
      </c>
      <c r="I1456" s="225">
        <v>1</v>
      </c>
      <c r="J1456" s="225">
        <v>0.03</v>
      </c>
      <c r="K1456" s="225">
        <v>5.34</v>
      </c>
      <c r="L1456" s="225">
        <v>0</v>
      </c>
    </row>
    <row r="1457" spans="1:12" s="241" customFormat="1" ht="25.5" hidden="1" outlineLevel="2" x14ac:dyDescent="0.25">
      <c r="A1457" s="243" t="s">
        <v>6</v>
      </c>
      <c r="B1457" s="228" t="s">
        <v>1193</v>
      </c>
      <c r="C1457" s="242" t="s">
        <v>1192</v>
      </c>
      <c r="D1457" s="226" t="s">
        <v>23</v>
      </c>
      <c r="E1457" s="225">
        <v>0.02</v>
      </c>
      <c r="F1457" s="225">
        <v>1</v>
      </c>
      <c r="G1457" s="225">
        <v>4.8000000000000001E-2</v>
      </c>
      <c r="H1457" s="225">
        <v>1287</v>
      </c>
      <c r="I1457" s="225">
        <v>1</v>
      </c>
      <c r="J1457" s="225">
        <v>61.78</v>
      </c>
      <c r="K1457" s="225">
        <v>5.34</v>
      </c>
      <c r="L1457" s="225">
        <v>330</v>
      </c>
    </row>
    <row r="1458" spans="1:12" s="241" customFormat="1" ht="25.5" hidden="1" outlineLevel="2" x14ac:dyDescent="0.25">
      <c r="A1458" s="243" t="s">
        <v>7</v>
      </c>
      <c r="B1458" s="228" t="s">
        <v>488</v>
      </c>
      <c r="C1458" s="242" t="s">
        <v>349</v>
      </c>
      <c r="D1458" s="226" t="s">
        <v>23</v>
      </c>
      <c r="E1458" s="225">
        <v>0.38</v>
      </c>
      <c r="F1458" s="225">
        <v>1</v>
      </c>
      <c r="G1458" s="225">
        <v>0.91200000000000003</v>
      </c>
      <c r="H1458" s="225">
        <v>1056</v>
      </c>
      <c r="I1458" s="225">
        <v>1</v>
      </c>
      <c r="J1458" s="225">
        <v>963.07</v>
      </c>
      <c r="K1458" s="225">
        <v>5.34</v>
      </c>
      <c r="L1458" s="225">
        <v>5143</v>
      </c>
    </row>
    <row r="1459" spans="1:12" s="241" customFormat="1" hidden="1" outlineLevel="2" x14ac:dyDescent="0.25">
      <c r="A1459" s="243" t="s">
        <v>8</v>
      </c>
      <c r="B1459" s="228" t="s">
        <v>809</v>
      </c>
      <c r="C1459" s="242" t="s">
        <v>808</v>
      </c>
      <c r="D1459" s="226" t="s">
        <v>30</v>
      </c>
      <c r="E1459" s="225">
        <v>0.3</v>
      </c>
      <c r="F1459" s="225">
        <v>1</v>
      </c>
      <c r="G1459" s="225">
        <v>0.72</v>
      </c>
      <c r="H1459" s="225">
        <v>9.5</v>
      </c>
      <c r="I1459" s="225">
        <v>1</v>
      </c>
      <c r="J1459" s="225">
        <v>6.84</v>
      </c>
      <c r="K1459" s="225">
        <v>5.34</v>
      </c>
      <c r="L1459" s="225">
        <v>37</v>
      </c>
    </row>
    <row r="1460" spans="1:12" s="241" customFormat="1" hidden="1" outlineLevel="2" x14ac:dyDescent="0.25">
      <c r="A1460" s="243" t="s">
        <v>9</v>
      </c>
      <c r="B1460" s="228" t="s">
        <v>1191</v>
      </c>
      <c r="C1460" s="242" t="s">
        <v>1190</v>
      </c>
      <c r="D1460" s="226" t="s">
        <v>25</v>
      </c>
      <c r="E1460" s="225">
        <v>0.151</v>
      </c>
      <c r="F1460" s="225">
        <v>1</v>
      </c>
      <c r="G1460" s="225">
        <v>0.3624</v>
      </c>
      <c r="H1460" s="225">
        <v>32.299999999999997</v>
      </c>
      <c r="I1460" s="225">
        <v>1</v>
      </c>
      <c r="J1460" s="225">
        <v>11.71</v>
      </c>
      <c r="K1460" s="225">
        <v>5.34</v>
      </c>
      <c r="L1460" s="225">
        <v>63</v>
      </c>
    </row>
    <row r="1461" spans="1:12" s="230" customFormat="1" outlineLevel="1" collapsed="1" x14ac:dyDescent="0.25">
      <c r="A1461" s="234"/>
      <c r="B1461" s="232"/>
      <c r="C1461" s="233" t="s">
        <v>399</v>
      </c>
      <c r="D1461" s="232" t="s">
        <v>16</v>
      </c>
      <c r="E1461" s="231">
        <v>14.26</v>
      </c>
      <c r="F1461" s="231">
        <v>1.1499999999999999</v>
      </c>
      <c r="G1461" s="231">
        <v>34.223999999999997</v>
      </c>
      <c r="H1461" s="231"/>
      <c r="I1461" s="231"/>
      <c r="J1461" s="231"/>
      <c r="K1461" s="231"/>
      <c r="L1461" s="231"/>
    </row>
    <row r="1462" spans="1:12" s="230" customFormat="1" outlineLevel="1" x14ac:dyDescent="0.25">
      <c r="A1462" s="234"/>
      <c r="B1462" s="232"/>
      <c r="C1462" s="233" t="s">
        <v>412</v>
      </c>
      <c r="D1462" s="232" t="s">
        <v>16</v>
      </c>
      <c r="E1462" s="231">
        <v>0.2</v>
      </c>
      <c r="F1462" s="231">
        <v>1.25</v>
      </c>
      <c r="G1462" s="231">
        <v>0.6</v>
      </c>
      <c r="H1462" s="231"/>
      <c r="I1462" s="231"/>
      <c r="J1462" s="231"/>
      <c r="K1462" s="231"/>
      <c r="L1462" s="231"/>
    </row>
    <row r="1463" spans="1:12" s="235" customFormat="1" x14ac:dyDescent="0.25">
      <c r="A1463" s="240"/>
      <c r="B1463" s="239"/>
      <c r="C1463" s="238" t="s">
        <v>398</v>
      </c>
      <c r="D1463" s="237"/>
      <c r="E1463" s="236"/>
      <c r="F1463" s="236"/>
      <c r="G1463" s="236"/>
      <c r="H1463" s="236"/>
      <c r="I1463" s="236"/>
      <c r="J1463" s="236">
        <v>1392.67</v>
      </c>
      <c r="K1463" s="236"/>
      <c r="L1463" s="236"/>
    </row>
    <row r="1464" spans="1:12" s="230" customFormat="1" outlineLevel="1" x14ac:dyDescent="0.25">
      <c r="A1464" s="234"/>
      <c r="B1464" s="232"/>
      <c r="C1464" s="233" t="s">
        <v>397</v>
      </c>
      <c r="D1464" s="232"/>
      <c r="E1464" s="231"/>
      <c r="F1464" s="231"/>
      <c r="G1464" s="231"/>
      <c r="H1464" s="231"/>
      <c r="I1464" s="231"/>
      <c r="J1464" s="231">
        <v>298.97000000000003</v>
      </c>
      <c r="K1464" s="231"/>
      <c r="L1464" s="231">
        <v>6906</v>
      </c>
    </row>
    <row r="1465" spans="1:12" s="224" customFormat="1" ht="22.5" x14ac:dyDescent="0.25">
      <c r="A1465" s="229"/>
      <c r="B1465" s="228" t="s">
        <v>655</v>
      </c>
      <c r="C1465" s="227" t="s">
        <v>656</v>
      </c>
      <c r="D1465" s="226" t="s">
        <v>20</v>
      </c>
      <c r="E1465" s="225">
        <v>102</v>
      </c>
      <c r="F1465" s="225">
        <v>0.9</v>
      </c>
      <c r="G1465" s="225">
        <v>91.8</v>
      </c>
      <c r="H1465" s="225"/>
      <c r="I1465" s="225"/>
      <c r="J1465" s="225">
        <v>274.44</v>
      </c>
      <c r="K1465" s="225"/>
      <c r="L1465" s="225">
        <v>6339</v>
      </c>
    </row>
    <row r="1466" spans="1:12" s="224" customFormat="1" ht="22.5" x14ac:dyDescent="0.25">
      <c r="A1466" s="229"/>
      <c r="B1466" s="228" t="s">
        <v>655</v>
      </c>
      <c r="C1466" s="227" t="s">
        <v>654</v>
      </c>
      <c r="D1466" s="226" t="s">
        <v>20</v>
      </c>
      <c r="E1466" s="225">
        <v>58</v>
      </c>
      <c r="F1466" s="225">
        <v>0.85</v>
      </c>
      <c r="G1466" s="225">
        <v>49.3</v>
      </c>
      <c r="H1466" s="225"/>
      <c r="I1466" s="225"/>
      <c r="J1466" s="225">
        <v>147.38</v>
      </c>
      <c r="K1466" s="225"/>
      <c r="L1466" s="225">
        <v>3404</v>
      </c>
    </row>
    <row r="1467" spans="1:12" s="195" customFormat="1" x14ac:dyDescent="0.25">
      <c r="A1467" s="215"/>
      <c r="B1467" s="215"/>
      <c r="C1467" s="216" t="s">
        <v>390</v>
      </c>
      <c r="D1467" s="215"/>
      <c r="E1467" s="214"/>
      <c r="F1467" s="214"/>
      <c r="G1467" s="214"/>
      <c r="H1467" s="214"/>
      <c r="I1467" s="214"/>
      <c r="J1467" s="213">
        <v>1814.49</v>
      </c>
      <c r="K1467" s="213"/>
      <c r="L1467" s="213"/>
    </row>
    <row r="1468" spans="1:12" s="217" customFormat="1" ht="45.95" customHeight="1" x14ac:dyDescent="0.25">
      <c r="A1468" s="223" t="s">
        <v>673</v>
      </c>
      <c r="B1468" s="222" t="s">
        <v>680</v>
      </c>
      <c r="C1468" s="221" t="s">
        <v>1121</v>
      </c>
      <c r="D1468" s="220" t="s">
        <v>23</v>
      </c>
      <c r="E1468" s="219">
        <v>2.4359999999999999</v>
      </c>
      <c r="F1468" s="219">
        <v>1</v>
      </c>
      <c r="G1468" s="219">
        <v>2.4359999999999999</v>
      </c>
      <c r="H1468" s="218">
        <v>592.76</v>
      </c>
      <c r="I1468" s="218">
        <v>1</v>
      </c>
      <c r="J1468" s="218">
        <v>1443.96</v>
      </c>
      <c r="K1468" s="218"/>
      <c r="L1468" s="218"/>
    </row>
    <row r="1469" spans="1:12" s="195" customFormat="1" x14ac:dyDescent="0.25">
      <c r="A1469" s="215"/>
      <c r="B1469" s="215"/>
      <c r="C1469" s="216" t="s">
        <v>390</v>
      </c>
      <c r="D1469" s="215"/>
      <c r="E1469" s="214"/>
      <c r="F1469" s="214"/>
      <c r="G1469" s="214"/>
      <c r="H1469" s="214"/>
      <c r="I1469" s="214"/>
      <c r="J1469" s="213">
        <v>1443.96</v>
      </c>
      <c r="K1469" s="213"/>
      <c r="L1469" s="213"/>
    </row>
    <row r="1470" spans="1:12" s="217" customFormat="1" ht="45.95" customHeight="1" x14ac:dyDescent="0.25">
      <c r="A1470" s="223" t="s">
        <v>672</v>
      </c>
      <c r="B1470" s="222" t="s">
        <v>1189</v>
      </c>
      <c r="C1470" s="221" t="s">
        <v>1188</v>
      </c>
      <c r="D1470" s="220" t="s">
        <v>31</v>
      </c>
      <c r="E1470" s="219">
        <v>5.5199999999999999E-2</v>
      </c>
      <c r="F1470" s="219">
        <v>1</v>
      </c>
      <c r="G1470" s="219">
        <v>5.5199999999999999E-2</v>
      </c>
      <c r="H1470" s="218">
        <v>8690</v>
      </c>
      <c r="I1470" s="218">
        <v>1</v>
      </c>
      <c r="J1470" s="218">
        <v>479.69</v>
      </c>
      <c r="K1470" s="218"/>
      <c r="L1470" s="218"/>
    </row>
    <row r="1471" spans="1:12" s="195" customFormat="1" x14ac:dyDescent="0.25">
      <c r="A1471" s="215"/>
      <c r="B1471" s="215"/>
      <c r="C1471" s="216" t="s">
        <v>390</v>
      </c>
      <c r="D1471" s="215"/>
      <c r="E1471" s="214"/>
      <c r="F1471" s="214"/>
      <c r="G1471" s="214"/>
      <c r="H1471" s="214"/>
      <c r="I1471" s="214"/>
      <c r="J1471" s="213">
        <v>479.69</v>
      </c>
      <c r="K1471" s="213"/>
      <c r="L1471" s="213"/>
    </row>
    <row r="1472" spans="1:12" s="217" customFormat="1" ht="91.9" customHeight="1" x14ac:dyDescent="0.25">
      <c r="A1472" s="223" t="s">
        <v>670</v>
      </c>
      <c r="B1472" s="222" t="s">
        <v>1187</v>
      </c>
      <c r="C1472" s="221" t="s">
        <v>1186</v>
      </c>
      <c r="D1472" s="220" t="s">
        <v>15</v>
      </c>
      <c r="E1472" s="219">
        <v>0.16</v>
      </c>
      <c r="F1472" s="219">
        <v>1</v>
      </c>
      <c r="G1472" s="219">
        <v>0.16</v>
      </c>
      <c r="H1472" s="218"/>
      <c r="I1472" s="218"/>
      <c r="J1472" s="218"/>
      <c r="K1472" s="218"/>
      <c r="L1472" s="218"/>
    </row>
    <row r="1473" spans="1:12" s="224" customFormat="1" x14ac:dyDescent="0.25">
      <c r="A1473" s="229"/>
      <c r="B1473" s="228" t="s">
        <v>0</v>
      </c>
      <c r="C1473" s="227" t="s">
        <v>404</v>
      </c>
      <c r="D1473" s="226"/>
      <c r="E1473" s="225"/>
      <c r="F1473" s="225"/>
      <c r="G1473" s="225"/>
      <c r="H1473" s="225">
        <v>3471.6</v>
      </c>
      <c r="I1473" s="225">
        <v>1.1499999999999999</v>
      </c>
      <c r="J1473" s="225">
        <v>638.77</v>
      </c>
      <c r="K1473" s="225">
        <v>23.1</v>
      </c>
      <c r="L1473" s="225">
        <v>14756</v>
      </c>
    </row>
    <row r="1474" spans="1:12" s="241" customFormat="1" hidden="1" outlineLevel="2" x14ac:dyDescent="0.25">
      <c r="A1474" s="243"/>
      <c r="B1474" s="228"/>
      <c r="C1474" s="242" t="s">
        <v>484</v>
      </c>
      <c r="D1474" s="226" t="s">
        <v>16</v>
      </c>
      <c r="E1474" s="225">
        <v>378.17</v>
      </c>
      <c r="F1474" s="225">
        <v>1.1499999999999999</v>
      </c>
      <c r="G1474" s="225">
        <v>69.583280000000002</v>
      </c>
      <c r="H1474" s="225"/>
      <c r="I1474" s="225">
        <v>1</v>
      </c>
      <c r="J1474" s="225">
        <v>638.77</v>
      </c>
      <c r="K1474" s="225">
        <v>23.1</v>
      </c>
      <c r="L1474" s="225">
        <v>14756</v>
      </c>
    </row>
    <row r="1475" spans="1:12" s="224" customFormat="1" collapsed="1" x14ac:dyDescent="0.25">
      <c r="A1475" s="229"/>
      <c r="B1475" s="228" t="s">
        <v>1</v>
      </c>
      <c r="C1475" s="227" t="s">
        <v>415</v>
      </c>
      <c r="D1475" s="226"/>
      <c r="E1475" s="225"/>
      <c r="F1475" s="225"/>
      <c r="G1475" s="225"/>
      <c r="H1475" s="225">
        <v>72.849999999999994</v>
      </c>
      <c r="I1475" s="225">
        <v>1.25</v>
      </c>
      <c r="J1475" s="225">
        <v>14.57</v>
      </c>
      <c r="K1475" s="225"/>
      <c r="L1475" s="225"/>
    </row>
    <row r="1476" spans="1:12" s="241" customFormat="1" hidden="1" outlineLevel="2" x14ac:dyDescent="0.25">
      <c r="A1476" s="243" t="s">
        <v>0</v>
      </c>
      <c r="B1476" s="228" t="s">
        <v>691</v>
      </c>
      <c r="C1476" s="242" t="s">
        <v>690</v>
      </c>
      <c r="D1476" s="226" t="s">
        <v>18</v>
      </c>
      <c r="E1476" s="225">
        <v>0.34</v>
      </c>
      <c r="F1476" s="225">
        <v>1</v>
      </c>
      <c r="G1476" s="225">
        <v>5.4399999999999997E-2</v>
      </c>
      <c r="H1476" s="225">
        <v>83.43</v>
      </c>
      <c r="I1476" s="225">
        <v>1</v>
      </c>
      <c r="J1476" s="225">
        <v>4.54</v>
      </c>
      <c r="K1476" s="225">
        <v>9.1300000000000008</v>
      </c>
      <c r="L1476" s="225">
        <v>41</v>
      </c>
    </row>
    <row r="1477" spans="1:12" s="235" customFormat="1" hidden="1" outlineLevel="2" x14ac:dyDescent="0.25">
      <c r="A1477" s="247"/>
      <c r="B1477" s="245"/>
      <c r="C1477" s="246" t="s">
        <v>19</v>
      </c>
      <c r="D1477" s="245" t="s">
        <v>16</v>
      </c>
      <c r="E1477" s="244">
        <v>0.34</v>
      </c>
      <c r="F1477" s="244">
        <v>1</v>
      </c>
      <c r="G1477" s="244">
        <v>5.4399999999999997E-2</v>
      </c>
      <c r="H1477" s="244">
        <v>13.5</v>
      </c>
      <c r="I1477" s="244">
        <v>1</v>
      </c>
      <c r="J1477" s="244">
        <v>0.73</v>
      </c>
      <c r="K1477" s="244"/>
      <c r="L1477" s="244">
        <v>7</v>
      </c>
    </row>
    <row r="1478" spans="1:12" s="241" customFormat="1" ht="25.5" hidden="1" outlineLevel="2" x14ac:dyDescent="0.25">
      <c r="A1478" s="243" t="s">
        <v>1</v>
      </c>
      <c r="B1478" s="228" t="s">
        <v>476</v>
      </c>
      <c r="C1478" s="242" t="s">
        <v>34</v>
      </c>
      <c r="D1478" s="226" t="s">
        <v>18</v>
      </c>
      <c r="E1478" s="225">
        <v>0.13</v>
      </c>
      <c r="F1478" s="225">
        <v>1</v>
      </c>
      <c r="G1478" s="225">
        <v>2.0799999999999999E-2</v>
      </c>
      <c r="H1478" s="225">
        <v>115.4</v>
      </c>
      <c r="I1478" s="225">
        <v>1</v>
      </c>
      <c r="J1478" s="225">
        <v>2.4</v>
      </c>
      <c r="K1478" s="225">
        <v>9.1300000000000008</v>
      </c>
      <c r="L1478" s="225">
        <v>22</v>
      </c>
    </row>
    <row r="1479" spans="1:12" s="235" customFormat="1" hidden="1" outlineLevel="2" x14ac:dyDescent="0.25">
      <c r="A1479" s="247"/>
      <c r="B1479" s="245"/>
      <c r="C1479" s="246" t="s">
        <v>19</v>
      </c>
      <c r="D1479" s="245" t="s">
        <v>16</v>
      </c>
      <c r="E1479" s="244">
        <v>0.13</v>
      </c>
      <c r="F1479" s="244">
        <v>1</v>
      </c>
      <c r="G1479" s="244">
        <v>2.0799999999999999E-2</v>
      </c>
      <c r="H1479" s="244">
        <v>13.5</v>
      </c>
      <c r="I1479" s="244">
        <v>1</v>
      </c>
      <c r="J1479" s="244">
        <v>0.28000000000000003</v>
      </c>
      <c r="K1479" s="244"/>
      <c r="L1479" s="244">
        <v>3</v>
      </c>
    </row>
    <row r="1480" spans="1:12" s="241" customFormat="1" hidden="1" outlineLevel="2" x14ac:dyDescent="0.25">
      <c r="A1480" s="243" t="s">
        <v>2</v>
      </c>
      <c r="B1480" s="228" t="s">
        <v>428</v>
      </c>
      <c r="C1480" s="242" t="s">
        <v>24</v>
      </c>
      <c r="D1480" s="226" t="s">
        <v>18</v>
      </c>
      <c r="E1480" s="225">
        <v>0.13</v>
      </c>
      <c r="F1480" s="225">
        <v>1</v>
      </c>
      <c r="G1480" s="225">
        <v>2.0799999999999999E-2</v>
      </c>
      <c r="H1480" s="225">
        <v>65.709999999999994</v>
      </c>
      <c r="I1480" s="225">
        <v>1</v>
      </c>
      <c r="J1480" s="225">
        <v>1.37</v>
      </c>
      <c r="K1480" s="225">
        <v>9.1300000000000008</v>
      </c>
      <c r="L1480" s="225">
        <v>12</v>
      </c>
    </row>
    <row r="1481" spans="1:12" s="235" customFormat="1" hidden="1" outlineLevel="2" x14ac:dyDescent="0.25">
      <c r="A1481" s="247"/>
      <c r="B1481" s="245"/>
      <c r="C1481" s="246" t="s">
        <v>19</v>
      </c>
      <c r="D1481" s="245" t="s">
        <v>16</v>
      </c>
      <c r="E1481" s="244">
        <v>0.13</v>
      </c>
      <c r="F1481" s="244">
        <v>1</v>
      </c>
      <c r="G1481" s="244">
        <v>2.0799999999999999E-2</v>
      </c>
      <c r="H1481" s="244">
        <v>11.6</v>
      </c>
      <c r="I1481" s="244">
        <v>1</v>
      </c>
      <c r="J1481" s="244">
        <v>0.24</v>
      </c>
      <c r="K1481" s="244"/>
      <c r="L1481" s="244">
        <v>2</v>
      </c>
    </row>
    <row r="1482" spans="1:12" s="241" customFormat="1" ht="25.5" hidden="1" outlineLevel="2" x14ac:dyDescent="0.25">
      <c r="A1482" s="243" t="s">
        <v>3</v>
      </c>
      <c r="B1482" s="228" t="s">
        <v>555</v>
      </c>
      <c r="C1482" s="242" t="s">
        <v>554</v>
      </c>
      <c r="D1482" s="226" t="s">
        <v>18</v>
      </c>
      <c r="E1482" s="225">
        <v>1.69</v>
      </c>
      <c r="F1482" s="225">
        <v>1</v>
      </c>
      <c r="G1482" s="225">
        <v>0.27039999999999997</v>
      </c>
      <c r="H1482" s="225">
        <v>12.39</v>
      </c>
      <c r="I1482" s="225">
        <v>1</v>
      </c>
      <c r="J1482" s="225">
        <v>3.35</v>
      </c>
      <c r="K1482" s="225">
        <v>9.1300000000000008</v>
      </c>
      <c r="L1482" s="225">
        <v>31</v>
      </c>
    </row>
    <row r="1483" spans="1:12" s="235" customFormat="1" hidden="1" outlineLevel="2" x14ac:dyDescent="0.25">
      <c r="A1483" s="247"/>
      <c r="B1483" s="245"/>
      <c r="C1483" s="246" t="s">
        <v>19</v>
      </c>
      <c r="D1483" s="245" t="s">
        <v>16</v>
      </c>
      <c r="E1483" s="244">
        <v>1.69</v>
      </c>
      <c r="F1483" s="244">
        <v>1</v>
      </c>
      <c r="G1483" s="244">
        <v>0.27039999999999997</v>
      </c>
      <c r="H1483" s="244">
        <v>10.06</v>
      </c>
      <c r="I1483" s="244">
        <v>1</v>
      </c>
      <c r="J1483" s="244">
        <v>2.72</v>
      </c>
      <c r="K1483" s="244"/>
      <c r="L1483" s="244">
        <v>25</v>
      </c>
    </row>
    <row r="1484" spans="1:12" s="224" customFormat="1" collapsed="1" x14ac:dyDescent="0.25">
      <c r="A1484" s="229"/>
      <c r="B1484" s="228" t="s">
        <v>2</v>
      </c>
      <c r="C1484" s="227" t="s">
        <v>413</v>
      </c>
      <c r="D1484" s="226"/>
      <c r="E1484" s="225"/>
      <c r="F1484" s="225"/>
      <c r="G1484" s="225"/>
      <c r="H1484" s="225">
        <v>24.86</v>
      </c>
      <c r="I1484" s="225">
        <v>1.25</v>
      </c>
      <c r="J1484" s="225">
        <v>4.97</v>
      </c>
      <c r="K1484" s="225">
        <v>23.1</v>
      </c>
      <c r="L1484" s="225">
        <v>115</v>
      </c>
    </row>
    <row r="1485" spans="1:12" s="241" customFormat="1" hidden="1" outlineLevel="2" x14ac:dyDescent="0.25">
      <c r="A1485" s="243"/>
      <c r="B1485" s="228"/>
      <c r="C1485" s="242" t="s">
        <v>19</v>
      </c>
      <c r="D1485" s="226" t="s">
        <v>16</v>
      </c>
      <c r="E1485" s="225">
        <v>2.8624999999999998</v>
      </c>
      <c r="F1485" s="225">
        <v>1</v>
      </c>
      <c r="G1485" s="225">
        <v>0.45800000000000002</v>
      </c>
      <c r="H1485" s="225"/>
      <c r="I1485" s="225">
        <v>1</v>
      </c>
      <c r="J1485" s="225">
        <v>4.97</v>
      </c>
      <c r="K1485" s="225">
        <v>23.1</v>
      </c>
      <c r="L1485" s="225">
        <v>115</v>
      </c>
    </row>
    <row r="1486" spans="1:12" s="224" customFormat="1" collapsed="1" x14ac:dyDescent="0.25">
      <c r="A1486" s="229"/>
      <c r="B1486" s="228" t="s">
        <v>3</v>
      </c>
      <c r="C1486" s="227" t="s">
        <v>402</v>
      </c>
      <c r="D1486" s="226"/>
      <c r="E1486" s="225"/>
      <c r="F1486" s="225"/>
      <c r="G1486" s="225"/>
      <c r="H1486" s="225">
        <v>137.87</v>
      </c>
      <c r="I1486" s="225">
        <v>1</v>
      </c>
      <c r="J1486" s="225">
        <v>22.06</v>
      </c>
      <c r="K1486" s="225"/>
      <c r="L1486" s="225"/>
    </row>
    <row r="1487" spans="1:12" s="241" customFormat="1" hidden="1" outlineLevel="2" x14ac:dyDescent="0.25">
      <c r="A1487" s="243" t="s">
        <v>4</v>
      </c>
      <c r="B1487" s="228" t="s">
        <v>458</v>
      </c>
      <c r="C1487" s="242" t="s">
        <v>22</v>
      </c>
      <c r="D1487" s="226" t="s">
        <v>23</v>
      </c>
      <c r="E1487" s="225">
        <v>0.45</v>
      </c>
      <c r="F1487" s="225">
        <v>1</v>
      </c>
      <c r="G1487" s="225">
        <v>7.1999999999999995E-2</v>
      </c>
      <c r="H1487" s="225">
        <v>2.44</v>
      </c>
      <c r="I1487" s="225">
        <v>1</v>
      </c>
      <c r="J1487" s="225">
        <v>0.18</v>
      </c>
      <c r="K1487" s="225">
        <v>5.34</v>
      </c>
      <c r="L1487" s="225">
        <v>1</v>
      </c>
    </row>
    <row r="1488" spans="1:12" s="241" customFormat="1" ht="38.25" hidden="1" outlineLevel="2" x14ac:dyDescent="0.25">
      <c r="A1488" s="243" t="s">
        <v>6</v>
      </c>
      <c r="B1488" s="228" t="s">
        <v>689</v>
      </c>
      <c r="C1488" s="242" t="s">
        <v>688</v>
      </c>
      <c r="D1488" s="226" t="s">
        <v>31</v>
      </c>
      <c r="E1488" s="225">
        <v>2.1000000000000001E-2</v>
      </c>
      <c r="F1488" s="225">
        <v>1</v>
      </c>
      <c r="G1488" s="225">
        <v>3.3600000000000001E-3</v>
      </c>
      <c r="H1488" s="225">
        <v>6513</v>
      </c>
      <c r="I1488" s="225">
        <v>1</v>
      </c>
      <c r="J1488" s="225">
        <v>21.88</v>
      </c>
      <c r="K1488" s="225">
        <v>5.34</v>
      </c>
      <c r="L1488" s="225">
        <v>117</v>
      </c>
    </row>
    <row r="1489" spans="1:12" s="230" customFormat="1" outlineLevel="1" collapsed="1" x14ac:dyDescent="0.25">
      <c r="A1489" s="234"/>
      <c r="B1489" s="232"/>
      <c r="C1489" s="233" t="s">
        <v>399</v>
      </c>
      <c r="D1489" s="232" t="s">
        <v>16</v>
      </c>
      <c r="E1489" s="231">
        <v>434.9</v>
      </c>
      <c r="F1489" s="231">
        <v>1.1499999999999999</v>
      </c>
      <c r="G1489" s="231">
        <v>69.583280000000002</v>
      </c>
      <c r="H1489" s="231"/>
      <c r="I1489" s="231"/>
      <c r="J1489" s="231"/>
      <c r="K1489" s="231"/>
      <c r="L1489" s="231"/>
    </row>
    <row r="1490" spans="1:12" s="230" customFormat="1" outlineLevel="1" x14ac:dyDescent="0.25">
      <c r="A1490" s="234"/>
      <c r="B1490" s="232"/>
      <c r="C1490" s="233" t="s">
        <v>412</v>
      </c>
      <c r="D1490" s="232" t="s">
        <v>16</v>
      </c>
      <c r="E1490" s="231">
        <v>2.29</v>
      </c>
      <c r="F1490" s="231">
        <v>1.25</v>
      </c>
      <c r="G1490" s="231">
        <v>0.45800000000000002</v>
      </c>
      <c r="H1490" s="231"/>
      <c r="I1490" s="231"/>
      <c r="J1490" s="231"/>
      <c r="K1490" s="231"/>
      <c r="L1490" s="231"/>
    </row>
    <row r="1491" spans="1:12" s="235" customFormat="1" x14ac:dyDescent="0.25">
      <c r="A1491" s="240"/>
      <c r="B1491" s="239"/>
      <c r="C1491" s="238" t="s">
        <v>398</v>
      </c>
      <c r="D1491" s="237"/>
      <c r="E1491" s="236"/>
      <c r="F1491" s="236"/>
      <c r="G1491" s="236"/>
      <c r="H1491" s="236"/>
      <c r="I1491" s="236"/>
      <c r="J1491" s="236">
        <v>675.4</v>
      </c>
      <c r="K1491" s="236"/>
      <c r="L1491" s="236"/>
    </row>
    <row r="1492" spans="1:12" s="230" customFormat="1" outlineLevel="1" x14ac:dyDescent="0.25">
      <c r="A1492" s="234"/>
      <c r="B1492" s="232"/>
      <c r="C1492" s="233" t="s">
        <v>397</v>
      </c>
      <c r="D1492" s="232"/>
      <c r="E1492" s="231"/>
      <c r="F1492" s="231"/>
      <c r="G1492" s="231"/>
      <c r="H1492" s="231"/>
      <c r="I1492" s="231"/>
      <c r="J1492" s="231">
        <v>643.74</v>
      </c>
      <c r="K1492" s="231"/>
      <c r="L1492" s="231">
        <v>14871</v>
      </c>
    </row>
    <row r="1493" spans="1:12" s="224" customFormat="1" x14ac:dyDescent="0.25">
      <c r="A1493" s="229"/>
      <c r="B1493" s="228" t="s">
        <v>451</v>
      </c>
      <c r="C1493" s="227" t="s">
        <v>452</v>
      </c>
      <c r="D1493" s="226" t="s">
        <v>20</v>
      </c>
      <c r="E1493" s="225">
        <v>100</v>
      </c>
      <c r="F1493" s="225">
        <v>0.9</v>
      </c>
      <c r="G1493" s="225">
        <v>90</v>
      </c>
      <c r="H1493" s="225"/>
      <c r="I1493" s="225"/>
      <c r="J1493" s="225">
        <v>579.37</v>
      </c>
      <c r="K1493" s="225"/>
      <c r="L1493" s="225">
        <v>13383</v>
      </c>
    </row>
    <row r="1494" spans="1:12" s="224" customFormat="1" x14ac:dyDescent="0.25">
      <c r="A1494" s="229"/>
      <c r="B1494" s="228" t="s">
        <v>451</v>
      </c>
      <c r="C1494" s="227" t="s">
        <v>450</v>
      </c>
      <c r="D1494" s="226" t="s">
        <v>20</v>
      </c>
      <c r="E1494" s="225">
        <v>49</v>
      </c>
      <c r="F1494" s="225">
        <v>0.85</v>
      </c>
      <c r="G1494" s="225">
        <v>41.65</v>
      </c>
      <c r="H1494" s="225"/>
      <c r="I1494" s="225"/>
      <c r="J1494" s="225">
        <v>268.12</v>
      </c>
      <c r="K1494" s="225"/>
      <c r="L1494" s="225">
        <v>6194</v>
      </c>
    </row>
    <row r="1495" spans="1:12" s="195" customFormat="1" x14ac:dyDescent="0.25">
      <c r="A1495" s="215"/>
      <c r="B1495" s="215"/>
      <c r="C1495" s="216" t="s">
        <v>390</v>
      </c>
      <c r="D1495" s="215"/>
      <c r="E1495" s="214"/>
      <c r="F1495" s="214"/>
      <c r="G1495" s="214"/>
      <c r="H1495" s="214"/>
      <c r="I1495" s="214"/>
      <c r="J1495" s="213">
        <v>1522.89</v>
      </c>
      <c r="K1495" s="213"/>
      <c r="L1495" s="213"/>
    </row>
    <row r="1496" spans="1:12" s="217" customFormat="1" ht="45.95" customHeight="1" x14ac:dyDescent="0.25">
      <c r="A1496" s="223" t="s">
        <v>669</v>
      </c>
      <c r="B1496" s="222" t="s">
        <v>685</v>
      </c>
      <c r="C1496" s="221" t="s">
        <v>684</v>
      </c>
      <c r="D1496" s="220" t="s">
        <v>30</v>
      </c>
      <c r="E1496" s="219">
        <v>192</v>
      </c>
      <c r="F1496" s="219">
        <v>1</v>
      </c>
      <c r="G1496" s="219">
        <v>192</v>
      </c>
      <c r="H1496" s="218">
        <v>1.37</v>
      </c>
      <c r="I1496" s="218">
        <v>1</v>
      </c>
      <c r="J1496" s="218">
        <v>263.04000000000002</v>
      </c>
      <c r="K1496" s="218"/>
      <c r="L1496" s="218"/>
    </row>
    <row r="1497" spans="1:12" s="195" customFormat="1" x14ac:dyDescent="0.25">
      <c r="A1497" s="215"/>
      <c r="B1497" s="215"/>
      <c r="C1497" s="216" t="s">
        <v>390</v>
      </c>
      <c r="D1497" s="215"/>
      <c r="E1497" s="214"/>
      <c r="F1497" s="214"/>
      <c r="G1497" s="214"/>
      <c r="H1497" s="214"/>
      <c r="I1497" s="214"/>
      <c r="J1497" s="213">
        <v>263.04000000000002</v>
      </c>
      <c r="K1497" s="213"/>
      <c r="L1497" s="213"/>
    </row>
    <row r="1498" spans="1:12" s="217" customFormat="1" ht="45.95" customHeight="1" x14ac:dyDescent="0.25">
      <c r="A1498" s="223" t="s">
        <v>668</v>
      </c>
      <c r="B1498" s="222" t="s">
        <v>687</v>
      </c>
      <c r="C1498" s="221" t="s">
        <v>1185</v>
      </c>
      <c r="D1498" s="220" t="s">
        <v>25</v>
      </c>
      <c r="E1498" s="219">
        <v>16.32</v>
      </c>
      <c r="F1498" s="219">
        <v>1</v>
      </c>
      <c r="G1498" s="219">
        <v>16.32</v>
      </c>
      <c r="H1498" s="218">
        <v>201.9</v>
      </c>
      <c r="I1498" s="218">
        <v>1</v>
      </c>
      <c r="J1498" s="218">
        <v>3295.01</v>
      </c>
      <c r="K1498" s="218"/>
      <c r="L1498" s="218"/>
    </row>
    <row r="1499" spans="1:12" s="195" customFormat="1" x14ac:dyDescent="0.25">
      <c r="A1499" s="215"/>
      <c r="B1499" s="215"/>
      <c r="C1499" s="216" t="s">
        <v>390</v>
      </c>
      <c r="D1499" s="215"/>
      <c r="E1499" s="214"/>
      <c r="F1499" s="214"/>
      <c r="G1499" s="214"/>
      <c r="H1499" s="214"/>
      <c r="I1499" s="214"/>
      <c r="J1499" s="213">
        <v>3295.01</v>
      </c>
      <c r="K1499" s="213"/>
      <c r="L1499" s="213"/>
    </row>
    <row r="1500" spans="1:12" s="195" customFormat="1" x14ac:dyDescent="0.25">
      <c r="A1500" s="212"/>
      <c r="B1500" s="211"/>
      <c r="C1500" s="211"/>
      <c r="D1500" s="211"/>
      <c r="E1500" s="211"/>
      <c r="F1500" s="211"/>
      <c r="G1500" s="211"/>
      <c r="H1500" s="211"/>
      <c r="I1500" s="211"/>
      <c r="J1500" s="210"/>
      <c r="K1500" s="211"/>
      <c r="L1500" s="210"/>
    </row>
    <row r="1501" spans="1:12" s="195" customFormat="1" x14ac:dyDescent="0.25">
      <c r="A1501" s="201"/>
      <c r="B1501" s="201"/>
      <c r="C1501" s="201" t="s">
        <v>468</v>
      </c>
      <c r="D1501" s="200"/>
      <c r="E1501" s="199"/>
      <c r="F1501" s="199"/>
      <c r="G1501" s="199"/>
      <c r="H1501" s="199"/>
      <c r="I1501" s="199"/>
      <c r="J1501" s="198">
        <v>60751.6</v>
      </c>
      <c r="K1501" s="197"/>
      <c r="L1501" s="196"/>
    </row>
    <row r="1502" spans="1:12" s="195" customFormat="1" x14ac:dyDescent="0.25">
      <c r="A1502" s="209"/>
      <c r="B1502" s="209"/>
      <c r="C1502" s="208" t="s">
        <v>374</v>
      </c>
      <c r="D1502" s="207"/>
      <c r="E1502" s="204"/>
      <c r="F1502" s="204"/>
      <c r="G1502" s="204"/>
      <c r="H1502" s="204"/>
      <c r="I1502" s="204"/>
      <c r="J1502" s="206"/>
      <c r="K1502" s="205"/>
      <c r="L1502" s="204"/>
    </row>
    <row r="1503" spans="1:12" s="195" customFormat="1" x14ac:dyDescent="0.25">
      <c r="A1503" s="203"/>
      <c r="B1503" s="203"/>
      <c r="C1503" s="202" t="s">
        <v>384</v>
      </c>
      <c r="D1503" s="200"/>
      <c r="E1503" s="199"/>
      <c r="F1503" s="199"/>
      <c r="G1503" s="199"/>
      <c r="H1503" s="199"/>
      <c r="I1503" s="199"/>
      <c r="J1503" s="198">
        <v>9534.25</v>
      </c>
      <c r="K1503" s="197"/>
      <c r="L1503" s="196"/>
    </row>
    <row r="1504" spans="1:12" s="195" customFormat="1" x14ac:dyDescent="0.25">
      <c r="A1504" s="203"/>
      <c r="B1504" s="203"/>
      <c r="C1504" s="202" t="s">
        <v>383</v>
      </c>
      <c r="D1504" s="200"/>
      <c r="E1504" s="199"/>
      <c r="F1504" s="199"/>
      <c r="G1504" s="199"/>
      <c r="H1504" s="199"/>
      <c r="I1504" s="199"/>
      <c r="J1504" s="198">
        <v>2455.44</v>
      </c>
      <c r="K1504" s="197"/>
      <c r="L1504" s="196"/>
    </row>
    <row r="1505" spans="1:12" s="195" customFormat="1" x14ac:dyDescent="0.25">
      <c r="A1505" s="203"/>
      <c r="B1505" s="203"/>
      <c r="C1505" s="202" t="s">
        <v>382</v>
      </c>
      <c r="D1505" s="200"/>
      <c r="E1505" s="199"/>
      <c r="F1505" s="199"/>
      <c r="G1505" s="199"/>
      <c r="H1505" s="199"/>
      <c r="I1505" s="199"/>
      <c r="J1505" s="198">
        <v>48761.9</v>
      </c>
      <c r="K1505" s="197"/>
      <c r="L1505" s="196"/>
    </row>
    <row r="1506" spans="1:12" s="195" customFormat="1" x14ac:dyDescent="0.25">
      <c r="A1506" s="201"/>
      <c r="B1506" s="201"/>
      <c r="C1506" s="201" t="s">
        <v>388</v>
      </c>
      <c r="D1506" s="200"/>
      <c r="E1506" s="199"/>
      <c r="F1506" s="199"/>
      <c r="G1506" s="199"/>
      <c r="H1506" s="199"/>
      <c r="I1506" s="199"/>
      <c r="J1506" s="198">
        <v>8789.94</v>
      </c>
      <c r="K1506" s="197"/>
      <c r="L1506" s="196"/>
    </row>
    <row r="1507" spans="1:12" s="195" customFormat="1" x14ac:dyDescent="0.25">
      <c r="A1507" s="201"/>
      <c r="B1507" s="201"/>
      <c r="C1507" s="201" t="s">
        <v>387</v>
      </c>
      <c r="D1507" s="200"/>
      <c r="E1507" s="199"/>
      <c r="F1507" s="199"/>
      <c r="G1507" s="199"/>
      <c r="H1507" s="199"/>
      <c r="I1507" s="199"/>
      <c r="J1507" s="198">
        <v>4321.51</v>
      </c>
      <c r="K1507" s="197"/>
      <c r="L1507" s="196"/>
    </row>
    <row r="1508" spans="1:12" s="195" customFormat="1" x14ac:dyDescent="0.25">
      <c r="A1508" s="209"/>
      <c r="B1508" s="209" t="s">
        <v>378</v>
      </c>
      <c r="C1508" s="208" t="s">
        <v>377</v>
      </c>
      <c r="D1508" s="207"/>
      <c r="E1508" s="204"/>
      <c r="F1508" s="204"/>
      <c r="G1508" s="204"/>
      <c r="H1508" s="204"/>
      <c r="I1508" s="204"/>
      <c r="J1508" s="206">
        <v>9657.6299999999992</v>
      </c>
      <c r="K1508" s="205"/>
      <c r="L1508" s="204"/>
    </row>
    <row r="1509" spans="1:12" s="195" customFormat="1" x14ac:dyDescent="0.25">
      <c r="A1509" s="201"/>
      <c r="B1509" s="201"/>
      <c r="C1509" s="201" t="s">
        <v>467</v>
      </c>
      <c r="D1509" s="200"/>
      <c r="E1509" s="199"/>
      <c r="F1509" s="199"/>
      <c r="G1509" s="199"/>
      <c r="H1509" s="199"/>
      <c r="I1509" s="199"/>
      <c r="J1509" s="198">
        <v>73863.05</v>
      </c>
      <c r="K1509" s="197"/>
      <c r="L1509" s="196"/>
    </row>
    <row r="1510" spans="1:12" s="195" customFormat="1" x14ac:dyDescent="0.25">
      <c r="A1510" s="212"/>
      <c r="B1510" s="211"/>
      <c r="C1510" s="211"/>
      <c r="D1510" s="211"/>
      <c r="E1510" s="211"/>
      <c r="F1510" s="211"/>
      <c r="G1510" s="211"/>
      <c r="H1510" s="211"/>
      <c r="I1510" s="211"/>
      <c r="J1510" s="210"/>
      <c r="K1510" s="211"/>
      <c r="L1510" s="210"/>
    </row>
    <row r="1511" spans="1:12" ht="15" customHeight="1" thickBot="1" x14ac:dyDescent="0.25">
      <c r="A1511" s="444" t="s">
        <v>1184</v>
      </c>
      <c r="B1511" s="445"/>
      <c r="C1511" s="445"/>
      <c r="D1511" s="445"/>
      <c r="E1511" s="445"/>
      <c r="F1511" s="445"/>
      <c r="G1511" s="445"/>
      <c r="H1511" s="445"/>
      <c r="I1511" s="445"/>
      <c r="J1511" s="445"/>
      <c r="K1511" s="445"/>
      <c r="L1511" s="446"/>
    </row>
    <row r="1512" spans="1:12" s="217" customFormat="1" ht="91.9" customHeight="1" thickTop="1" x14ac:dyDescent="0.25">
      <c r="A1512" s="223" t="s">
        <v>667</v>
      </c>
      <c r="B1512" s="222" t="s">
        <v>1183</v>
      </c>
      <c r="C1512" s="221" t="s">
        <v>1182</v>
      </c>
      <c r="D1512" s="220" t="s">
        <v>21</v>
      </c>
      <c r="E1512" s="219">
        <v>8.93</v>
      </c>
      <c r="F1512" s="219">
        <v>1</v>
      </c>
      <c r="G1512" s="219">
        <v>8.93</v>
      </c>
      <c r="H1512" s="218"/>
      <c r="I1512" s="218"/>
      <c r="J1512" s="218"/>
      <c r="K1512" s="218"/>
      <c r="L1512" s="218"/>
    </row>
    <row r="1513" spans="1:12" s="224" customFormat="1" x14ac:dyDescent="0.25">
      <c r="A1513" s="229"/>
      <c r="B1513" s="228" t="s">
        <v>0</v>
      </c>
      <c r="C1513" s="227" t="s">
        <v>404</v>
      </c>
      <c r="D1513" s="226"/>
      <c r="E1513" s="225"/>
      <c r="F1513" s="225"/>
      <c r="G1513" s="225"/>
      <c r="H1513" s="225">
        <v>230.97</v>
      </c>
      <c r="I1513" s="225">
        <v>1</v>
      </c>
      <c r="J1513" s="225">
        <v>2062.56</v>
      </c>
      <c r="K1513" s="225">
        <v>23.1</v>
      </c>
      <c r="L1513" s="225">
        <v>47645</v>
      </c>
    </row>
    <row r="1514" spans="1:12" s="241" customFormat="1" hidden="1" outlineLevel="2" x14ac:dyDescent="0.25">
      <c r="A1514" s="243"/>
      <c r="B1514" s="228"/>
      <c r="C1514" s="242" t="s">
        <v>1181</v>
      </c>
      <c r="D1514" s="226" t="s">
        <v>16</v>
      </c>
      <c r="E1514" s="225">
        <v>28.03</v>
      </c>
      <c r="F1514" s="225">
        <v>1</v>
      </c>
      <c r="G1514" s="225">
        <v>250.30789999999999</v>
      </c>
      <c r="H1514" s="225"/>
      <c r="I1514" s="225">
        <v>1</v>
      </c>
      <c r="J1514" s="225">
        <v>2062.56</v>
      </c>
      <c r="K1514" s="225">
        <v>23.1</v>
      </c>
      <c r="L1514" s="225">
        <v>47645</v>
      </c>
    </row>
    <row r="1515" spans="1:12" s="224" customFormat="1" collapsed="1" x14ac:dyDescent="0.25">
      <c r="A1515" s="229"/>
      <c r="B1515" s="228" t="s">
        <v>1</v>
      </c>
      <c r="C1515" s="227" t="s">
        <v>415</v>
      </c>
      <c r="D1515" s="226"/>
      <c r="E1515" s="225"/>
      <c r="F1515" s="225"/>
      <c r="G1515" s="225"/>
      <c r="H1515" s="225">
        <v>4.5599999999999996</v>
      </c>
      <c r="I1515" s="225">
        <v>1</v>
      </c>
      <c r="J1515" s="225">
        <v>40.72</v>
      </c>
      <c r="K1515" s="225"/>
      <c r="L1515" s="225"/>
    </row>
    <row r="1516" spans="1:12" s="241" customFormat="1" hidden="1" outlineLevel="2" x14ac:dyDescent="0.25">
      <c r="A1516" s="243" t="s">
        <v>0</v>
      </c>
      <c r="B1516" s="228" t="s">
        <v>546</v>
      </c>
      <c r="C1516" s="242" t="s">
        <v>348</v>
      </c>
      <c r="D1516" s="226" t="s">
        <v>18</v>
      </c>
      <c r="E1516" s="225">
        <v>2.5</v>
      </c>
      <c r="F1516" s="225">
        <v>1</v>
      </c>
      <c r="G1516" s="225">
        <v>22.324999999999999</v>
      </c>
      <c r="H1516" s="225">
        <v>1.2</v>
      </c>
      <c r="I1516" s="225">
        <v>1</v>
      </c>
      <c r="J1516" s="225">
        <v>26.79</v>
      </c>
      <c r="K1516" s="225">
        <v>9.1300000000000008</v>
      </c>
      <c r="L1516" s="225">
        <v>245</v>
      </c>
    </row>
    <row r="1517" spans="1:12" s="241" customFormat="1" ht="25.5" hidden="1" outlineLevel="2" x14ac:dyDescent="0.25">
      <c r="A1517" s="243" t="s">
        <v>1</v>
      </c>
      <c r="B1517" s="228" t="s">
        <v>414</v>
      </c>
      <c r="C1517" s="242" t="s">
        <v>17</v>
      </c>
      <c r="D1517" s="226" t="s">
        <v>18</v>
      </c>
      <c r="E1517" s="225">
        <v>0.05</v>
      </c>
      <c r="F1517" s="225">
        <v>1</v>
      </c>
      <c r="G1517" s="225">
        <v>0.44650000000000001</v>
      </c>
      <c r="H1517" s="225">
        <v>31.26</v>
      </c>
      <c r="I1517" s="225">
        <v>1</v>
      </c>
      <c r="J1517" s="225">
        <v>13.96</v>
      </c>
      <c r="K1517" s="225">
        <v>9.1300000000000008</v>
      </c>
      <c r="L1517" s="225">
        <v>127</v>
      </c>
    </row>
    <row r="1518" spans="1:12" s="235" customFormat="1" hidden="1" outlineLevel="2" x14ac:dyDescent="0.25">
      <c r="A1518" s="247"/>
      <c r="B1518" s="245"/>
      <c r="C1518" s="246" t="s">
        <v>19</v>
      </c>
      <c r="D1518" s="245" t="s">
        <v>16</v>
      </c>
      <c r="E1518" s="244">
        <v>0.05</v>
      </c>
      <c r="F1518" s="244">
        <v>1</v>
      </c>
      <c r="G1518" s="244">
        <v>0.44650000000000001</v>
      </c>
      <c r="H1518" s="244">
        <v>13.5</v>
      </c>
      <c r="I1518" s="244">
        <v>1</v>
      </c>
      <c r="J1518" s="244">
        <v>6.03</v>
      </c>
      <c r="K1518" s="244"/>
      <c r="L1518" s="244">
        <v>55</v>
      </c>
    </row>
    <row r="1519" spans="1:12" s="224" customFormat="1" collapsed="1" x14ac:dyDescent="0.25">
      <c r="A1519" s="229"/>
      <c r="B1519" s="228" t="s">
        <v>2</v>
      </c>
      <c r="C1519" s="227" t="s">
        <v>413</v>
      </c>
      <c r="D1519" s="226"/>
      <c r="E1519" s="225"/>
      <c r="F1519" s="225"/>
      <c r="G1519" s="225"/>
      <c r="H1519" s="225">
        <v>0.68</v>
      </c>
      <c r="I1519" s="225">
        <v>1</v>
      </c>
      <c r="J1519" s="225">
        <v>6.07</v>
      </c>
      <c r="K1519" s="225">
        <v>23.1</v>
      </c>
      <c r="L1519" s="225">
        <v>140</v>
      </c>
    </row>
    <row r="1520" spans="1:12" s="241" customFormat="1" hidden="1" outlineLevel="2" x14ac:dyDescent="0.25">
      <c r="A1520" s="243"/>
      <c r="B1520" s="228"/>
      <c r="C1520" s="242" t="s">
        <v>19</v>
      </c>
      <c r="D1520" s="226" t="s">
        <v>16</v>
      </c>
      <c r="E1520" s="225">
        <v>0.05</v>
      </c>
      <c r="F1520" s="225">
        <v>1</v>
      </c>
      <c r="G1520" s="225">
        <v>0.44650000000000001</v>
      </c>
      <c r="H1520" s="225"/>
      <c r="I1520" s="225">
        <v>1</v>
      </c>
      <c r="J1520" s="225">
        <v>6.07</v>
      </c>
      <c r="K1520" s="225">
        <v>23.1</v>
      </c>
      <c r="L1520" s="225">
        <v>140</v>
      </c>
    </row>
    <row r="1521" spans="1:12" s="224" customFormat="1" collapsed="1" x14ac:dyDescent="0.25">
      <c r="A1521" s="229"/>
      <c r="B1521" s="228" t="s">
        <v>3</v>
      </c>
      <c r="C1521" s="227" t="s">
        <v>402</v>
      </c>
      <c r="D1521" s="226"/>
      <c r="E1521" s="225"/>
      <c r="F1521" s="225"/>
      <c r="G1521" s="225"/>
      <c r="H1521" s="225">
        <v>28.1</v>
      </c>
      <c r="I1521" s="225">
        <v>1</v>
      </c>
      <c r="J1521" s="225">
        <v>250.93</v>
      </c>
      <c r="K1521" s="225"/>
      <c r="L1521" s="225"/>
    </row>
    <row r="1522" spans="1:12" s="241" customFormat="1" hidden="1" outlineLevel="2" x14ac:dyDescent="0.25">
      <c r="A1522" s="243" t="s">
        <v>2</v>
      </c>
      <c r="B1522" s="228" t="s">
        <v>545</v>
      </c>
      <c r="C1522" s="242" t="s">
        <v>347</v>
      </c>
      <c r="D1522" s="226" t="s">
        <v>23</v>
      </c>
      <c r="E1522" s="225">
        <v>2.29</v>
      </c>
      <c r="F1522" s="225">
        <v>1</v>
      </c>
      <c r="G1522" s="225">
        <v>20.4497</v>
      </c>
      <c r="H1522" s="225">
        <v>6.22</v>
      </c>
      <c r="I1522" s="225">
        <v>1</v>
      </c>
      <c r="J1522" s="225">
        <v>127.2</v>
      </c>
      <c r="K1522" s="225">
        <v>5.34</v>
      </c>
      <c r="L1522" s="225">
        <v>679</v>
      </c>
    </row>
    <row r="1523" spans="1:12" s="241" customFormat="1" hidden="1" outlineLevel="2" x14ac:dyDescent="0.25">
      <c r="A1523" s="243" t="s">
        <v>3</v>
      </c>
      <c r="B1523" s="228" t="s">
        <v>1180</v>
      </c>
      <c r="C1523" s="242" t="s">
        <v>1179</v>
      </c>
      <c r="D1523" s="226" t="s">
        <v>23</v>
      </c>
      <c r="E1523" s="225">
        <v>0.36</v>
      </c>
      <c r="F1523" s="225">
        <v>1</v>
      </c>
      <c r="G1523" s="225">
        <v>3.2147999999999999</v>
      </c>
      <c r="H1523" s="225">
        <v>38.51</v>
      </c>
      <c r="I1523" s="225">
        <v>1</v>
      </c>
      <c r="J1523" s="225">
        <v>123.8</v>
      </c>
      <c r="K1523" s="225">
        <v>5.34</v>
      </c>
      <c r="L1523" s="225">
        <v>661</v>
      </c>
    </row>
    <row r="1524" spans="1:12" s="230" customFormat="1" outlineLevel="1" collapsed="1" x14ac:dyDescent="0.25">
      <c r="A1524" s="234"/>
      <c r="B1524" s="232"/>
      <c r="C1524" s="233" t="s">
        <v>399</v>
      </c>
      <c r="D1524" s="232" t="s">
        <v>16</v>
      </c>
      <c r="E1524" s="231">
        <v>28.03</v>
      </c>
      <c r="F1524" s="231">
        <v>1</v>
      </c>
      <c r="G1524" s="231">
        <v>250.30789999999999</v>
      </c>
      <c r="H1524" s="231"/>
      <c r="I1524" s="231"/>
      <c r="J1524" s="231"/>
      <c r="K1524" s="231"/>
      <c r="L1524" s="231"/>
    </row>
    <row r="1525" spans="1:12" s="230" customFormat="1" outlineLevel="1" x14ac:dyDescent="0.25">
      <c r="A1525" s="234"/>
      <c r="B1525" s="232"/>
      <c r="C1525" s="233" t="s">
        <v>412</v>
      </c>
      <c r="D1525" s="232" t="s">
        <v>16</v>
      </c>
      <c r="E1525" s="231">
        <v>0.05</v>
      </c>
      <c r="F1525" s="231">
        <v>1</v>
      </c>
      <c r="G1525" s="231">
        <v>0.44650000000000001</v>
      </c>
      <c r="H1525" s="231"/>
      <c r="I1525" s="231"/>
      <c r="J1525" s="231"/>
      <c r="K1525" s="231"/>
      <c r="L1525" s="231"/>
    </row>
    <row r="1526" spans="1:12" s="235" customFormat="1" x14ac:dyDescent="0.25">
      <c r="A1526" s="240"/>
      <c r="B1526" s="239"/>
      <c r="C1526" s="238" t="s">
        <v>398</v>
      </c>
      <c r="D1526" s="237"/>
      <c r="E1526" s="236"/>
      <c r="F1526" s="236"/>
      <c r="G1526" s="236"/>
      <c r="H1526" s="236"/>
      <c r="I1526" s="236"/>
      <c r="J1526" s="236">
        <v>2354.21</v>
      </c>
      <c r="K1526" s="236"/>
      <c r="L1526" s="236"/>
    </row>
    <row r="1527" spans="1:12" s="230" customFormat="1" outlineLevel="1" x14ac:dyDescent="0.25">
      <c r="A1527" s="234"/>
      <c r="B1527" s="232"/>
      <c r="C1527" s="233" t="s">
        <v>397</v>
      </c>
      <c r="D1527" s="232"/>
      <c r="E1527" s="231"/>
      <c r="F1527" s="231"/>
      <c r="G1527" s="231"/>
      <c r="H1527" s="231"/>
      <c r="I1527" s="231"/>
      <c r="J1527" s="231">
        <v>2068.63</v>
      </c>
      <c r="K1527" s="231"/>
      <c r="L1527" s="231">
        <v>47786</v>
      </c>
    </row>
    <row r="1528" spans="1:12" s="224" customFormat="1" ht="22.5" x14ac:dyDescent="0.25">
      <c r="A1528" s="229"/>
      <c r="B1528" s="228" t="s">
        <v>1043</v>
      </c>
      <c r="C1528" s="227" t="s">
        <v>1044</v>
      </c>
      <c r="D1528" s="226" t="s">
        <v>20</v>
      </c>
      <c r="E1528" s="225">
        <v>87</v>
      </c>
      <c r="F1528" s="225">
        <v>1</v>
      </c>
      <c r="G1528" s="225">
        <v>87</v>
      </c>
      <c r="H1528" s="225"/>
      <c r="I1528" s="225"/>
      <c r="J1528" s="225">
        <v>1799.75</v>
      </c>
      <c r="K1528" s="225"/>
      <c r="L1528" s="225">
        <v>41573</v>
      </c>
    </row>
    <row r="1529" spans="1:12" s="224" customFormat="1" ht="22.5" x14ac:dyDescent="0.25">
      <c r="A1529" s="229"/>
      <c r="B1529" s="228" t="s">
        <v>1043</v>
      </c>
      <c r="C1529" s="227" t="s">
        <v>1042</v>
      </c>
      <c r="D1529" s="226" t="s">
        <v>20</v>
      </c>
      <c r="E1529" s="225">
        <v>44</v>
      </c>
      <c r="F1529" s="225">
        <v>1</v>
      </c>
      <c r="G1529" s="225">
        <v>44</v>
      </c>
      <c r="H1529" s="225"/>
      <c r="I1529" s="225"/>
      <c r="J1529" s="225">
        <v>910.23</v>
      </c>
      <c r="K1529" s="225"/>
      <c r="L1529" s="225">
        <v>21026</v>
      </c>
    </row>
    <row r="1530" spans="1:12" s="195" customFormat="1" x14ac:dyDescent="0.25">
      <c r="A1530" s="215"/>
      <c r="B1530" s="215"/>
      <c r="C1530" s="216" t="s">
        <v>390</v>
      </c>
      <c r="D1530" s="215"/>
      <c r="E1530" s="214"/>
      <c r="F1530" s="214"/>
      <c r="G1530" s="214"/>
      <c r="H1530" s="214"/>
      <c r="I1530" s="214"/>
      <c r="J1530" s="213">
        <v>5064.1899999999996</v>
      </c>
      <c r="K1530" s="213"/>
      <c r="L1530" s="213"/>
    </row>
    <row r="1531" spans="1:12" s="217" customFormat="1" ht="91.9" customHeight="1" x14ac:dyDescent="0.25">
      <c r="A1531" s="223" t="s">
        <v>666</v>
      </c>
      <c r="B1531" s="222" t="s">
        <v>1178</v>
      </c>
      <c r="C1531" s="221" t="s">
        <v>1177</v>
      </c>
      <c r="D1531" s="220" t="s">
        <v>21</v>
      </c>
      <c r="E1531" s="219">
        <v>2.58</v>
      </c>
      <c r="F1531" s="219">
        <v>1</v>
      </c>
      <c r="G1531" s="219">
        <v>2.58</v>
      </c>
      <c r="H1531" s="218"/>
      <c r="I1531" s="218"/>
      <c r="J1531" s="218"/>
      <c r="K1531" s="218"/>
      <c r="L1531" s="218"/>
    </row>
    <row r="1532" spans="1:12" s="224" customFormat="1" x14ac:dyDescent="0.25">
      <c r="A1532" s="229"/>
      <c r="B1532" s="228" t="s">
        <v>0</v>
      </c>
      <c r="C1532" s="227" t="s">
        <v>404</v>
      </c>
      <c r="D1532" s="226"/>
      <c r="E1532" s="225"/>
      <c r="F1532" s="225"/>
      <c r="G1532" s="225"/>
      <c r="H1532" s="225">
        <v>582.04999999999995</v>
      </c>
      <c r="I1532" s="225">
        <v>1</v>
      </c>
      <c r="J1532" s="225">
        <v>1501.69</v>
      </c>
      <c r="K1532" s="225">
        <v>23.1</v>
      </c>
      <c r="L1532" s="225">
        <v>34689</v>
      </c>
    </row>
    <row r="1533" spans="1:12" s="241" customFormat="1" hidden="1" outlineLevel="2" x14ac:dyDescent="0.25">
      <c r="A1533" s="243"/>
      <c r="B1533" s="228"/>
      <c r="C1533" s="242" t="s">
        <v>797</v>
      </c>
      <c r="D1533" s="226" t="s">
        <v>16</v>
      </c>
      <c r="E1533" s="225">
        <v>68.8</v>
      </c>
      <c r="F1533" s="225">
        <v>1</v>
      </c>
      <c r="G1533" s="225">
        <v>177.50399999999999</v>
      </c>
      <c r="H1533" s="225"/>
      <c r="I1533" s="225">
        <v>1</v>
      </c>
      <c r="J1533" s="225">
        <v>1501.69</v>
      </c>
      <c r="K1533" s="225">
        <v>23.1</v>
      </c>
      <c r="L1533" s="225">
        <v>34689</v>
      </c>
    </row>
    <row r="1534" spans="1:12" s="224" customFormat="1" collapsed="1" x14ac:dyDescent="0.25">
      <c r="A1534" s="229"/>
      <c r="B1534" s="228" t="s">
        <v>1</v>
      </c>
      <c r="C1534" s="227" t="s">
        <v>415</v>
      </c>
      <c r="D1534" s="226"/>
      <c r="E1534" s="225"/>
      <c r="F1534" s="225"/>
      <c r="G1534" s="225"/>
      <c r="H1534" s="225">
        <v>5</v>
      </c>
      <c r="I1534" s="225">
        <v>1</v>
      </c>
      <c r="J1534" s="225">
        <v>12.9</v>
      </c>
      <c r="K1534" s="225"/>
      <c r="L1534" s="225"/>
    </row>
    <row r="1535" spans="1:12" s="241" customFormat="1" ht="25.5" hidden="1" outlineLevel="2" x14ac:dyDescent="0.25">
      <c r="A1535" s="243" t="s">
        <v>0</v>
      </c>
      <c r="B1535" s="228" t="s">
        <v>414</v>
      </c>
      <c r="C1535" s="242" t="s">
        <v>17</v>
      </c>
      <c r="D1535" s="226" t="s">
        <v>18</v>
      </c>
      <c r="E1535" s="225">
        <v>0.16</v>
      </c>
      <c r="F1535" s="225">
        <v>1</v>
      </c>
      <c r="G1535" s="225">
        <v>0.4128</v>
      </c>
      <c r="H1535" s="225">
        <v>31.26</v>
      </c>
      <c r="I1535" s="225">
        <v>1</v>
      </c>
      <c r="J1535" s="225">
        <v>12.9</v>
      </c>
      <c r="K1535" s="225">
        <v>9.1300000000000008</v>
      </c>
      <c r="L1535" s="225">
        <v>118</v>
      </c>
    </row>
    <row r="1536" spans="1:12" s="235" customFormat="1" hidden="1" outlineLevel="2" x14ac:dyDescent="0.25">
      <c r="A1536" s="247"/>
      <c r="B1536" s="245"/>
      <c r="C1536" s="246" t="s">
        <v>19</v>
      </c>
      <c r="D1536" s="245" t="s">
        <v>16</v>
      </c>
      <c r="E1536" s="244">
        <v>0.16</v>
      </c>
      <c r="F1536" s="244">
        <v>1</v>
      </c>
      <c r="G1536" s="244">
        <v>0.4128</v>
      </c>
      <c r="H1536" s="244">
        <v>13.5</v>
      </c>
      <c r="I1536" s="244">
        <v>1</v>
      </c>
      <c r="J1536" s="244">
        <v>5.57</v>
      </c>
      <c r="K1536" s="244"/>
      <c r="L1536" s="244">
        <v>51</v>
      </c>
    </row>
    <row r="1537" spans="1:12" s="224" customFormat="1" collapsed="1" x14ac:dyDescent="0.25">
      <c r="A1537" s="229"/>
      <c r="B1537" s="228" t="s">
        <v>2</v>
      </c>
      <c r="C1537" s="227" t="s">
        <v>413</v>
      </c>
      <c r="D1537" s="226"/>
      <c r="E1537" s="225"/>
      <c r="F1537" s="225"/>
      <c r="G1537" s="225"/>
      <c r="H1537" s="225">
        <v>2.16</v>
      </c>
      <c r="I1537" s="225">
        <v>1</v>
      </c>
      <c r="J1537" s="225">
        <v>5.57</v>
      </c>
      <c r="K1537" s="225">
        <v>23.1</v>
      </c>
      <c r="L1537" s="225">
        <v>129</v>
      </c>
    </row>
    <row r="1538" spans="1:12" s="241" customFormat="1" hidden="1" outlineLevel="2" x14ac:dyDescent="0.25">
      <c r="A1538" s="243"/>
      <c r="B1538" s="228"/>
      <c r="C1538" s="242" t="s">
        <v>19</v>
      </c>
      <c r="D1538" s="226" t="s">
        <v>16</v>
      </c>
      <c r="E1538" s="225">
        <v>0.16</v>
      </c>
      <c r="F1538" s="225">
        <v>1</v>
      </c>
      <c r="G1538" s="225">
        <v>0.4128</v>
      </c>
      <c r="H1538" s="225"/>
      <c r="I1538" s="225">
        <v>1</v>
      </c>
      <c r="J1538" s="225">
        <v>5.57</v>
      </c>
      <c r="K1538" s="225">
        <v>9.1300000000000008</v>
      </c>
      <c r="L1538" s="225">
        <v>51</v>
      </c>
    </row>
    <row r="1539" spans="1:12" s="230" customFormat="1" outlineLevel="1" collapsed="1" x14ac:dyDescent="0.25">
      <c r="A1539" s="234"/>
      <c r="B1539" s="232"/>
      <c r="C1539" s="233" t="s">
        <v>399</v>
      </c>
      <c r="D1539" s="232" t="s">
        <v>16</v>
      </c>
      <c r="E1539" s="231">
        <v>68.8</v>
      </c>
      <c r="F1539" s="231">
        <v>1</v>
      </c>
      <c r="G1539" s="231">
        <v>177.50399999999999</v>
      </c>
      <c r="H1539" s="231"/>
      <c r="I1539" s="231"/>
      <c r="J1539" s="231"/>
      <c r="K1539" s="231"/>
      <c r="L1539" s="231"/>
    </row>
    <row r="1540" spans="1:12" s="230" customFormat="1" outlineLevel="1" x14ac:dyDescent="0.25">
      <c r="A1540" s="234"/>
      <c r="B1540" s="232"/>
      <c r="C1540" s="233" t="s">
        <v>412</v>
      </c>
      <c r="D1540" s="232" t="s">
        <v>16</v>
      </c>
      <c r="E1540" s="231">
        <v>0.16</v>
      </c>
      <c r="F1540" s="231">
        <v>1</v>
      </c>
      <c r="G1540" s="231">
        <v>0.4128</v>
      </c>
      <c r="H1540" s="231"/>
      <c r="I1540" s="231"/>
      <c r="J1540" s="231"/>
      <c r="K1540" s="231"/>
      <c r="L1540" s="231"/>
    </row>
    <row r="1541" spans="1:12" s="235" customFormat="1" x14ac:dyDescent="0.25">
      <c r="A1541" s="240"/>
      <c r="B1541" s="239"/>
      <c r="C1541" s="238" t="s">
        <v>398</v>
      </c>
      <c r="D1541" s="237"/>
      <c r="E1541" s="236"/>
      <c r="F1541" s="236"/>
      <c r="G1541" s="236"/>
      <c r="H1541" s="236"/>
      <c r="I1541" s="236"/>
      <c r="J1541" s="236">
        <v>1514.59</v>
      </c>
      <c r="K1541" s="236"/>
      <c r="L1541" s="236"/>
    </row>
    <row r="1542" spans="1:12" s="230" customFormat="1" outlineLevel="1" x14ac:dyDescent="0.25">
      <c r="A1542" s="234"/>
      <c r="B1542" s="232"/>
      <c r="C1542" s="233" t="s">
        <v>397</v>
      </c>
      <c r="D1542" s="232"/>
      <c r="E1542" s="231"/>
      <c r="F1542" s="231"/>
      <c r="G1542" s="231"/>
      <c r="H1542" s="231"/>
      <c r="I1542" s="231"/>
      <c r="J1542" s="231">
        <v>1507.26</v>
      </c>
      <c r="K1542" s="231"/>
      <c r="L1542" s="231">
        <v>34818</v>
      </c>
    </row>
    <row r="1543" spans="1:12" s="224" customFormat="1" ht="22.5" x14ac:dyDescent="0.25">
      <c r="A1543" s="229"/>
      <c r="B1543" s="228" t="s">
        <v>1043</v>
      </c>
      <c r="C1543" s="227" t="s">
        <v>1044</v>
      </c>
      <c r="D1543" s="226" t="s">
        <v>20</v>
      </c>
      <c r="E1543" s="225">
        <v>87</v>
      </c>
      <c r="F1543" s="225">
        <v>1</v>
      </c>
      <c r="G1543" s="225">
        <v>87</v>
      </c>
      <c r="H1543" s="225"/>
      <c r="I1543" s="225"/>
      <c r="J1543" s="225">
        <v>1311.31</v>
      </c>
      <c r="K1543" s="225"/>
      <c r="L1543" s="225">
        <v>30291</v>
      </c>
    </row>
    <row r="1544" spans="1:12" s="224" customFormat="1" ht="22.5" x14ac:dyDescent="0.25">
      <c r="A1544" s="229"/>
      <c r="B1544" s="228" t="s">
        <v>1043</v>
      </c>
      <c r="C1544" s="227" t="s">
        <v>1042</v>
      </c>
      <c r="D1544" s="226" t="s">
        <v>20</v>
      </c>
      <c r="E1544" s="225">
        <v>44</v>
      </c>
      <c r="F1544" s="225">
        <v>1</v>
      </c>
      <c r="G1544" s="225">
        <v>44</v>
      </c>
      <c r="H1544" s="225"/>
      <c r="I1544" s="225"/>
      <c r="J1544" s="225">
        <v>663.19</v>
      </c>
      <c r="K1544" s="225"/>
      <c r="L1544" s="225">
        <v>15320</v>
      </c>
    </row>
    <row r="1545" spans="1:12" s="195" customFormat="1" x14ac:dyDescent="0.25">
      <c r="A1545" s="215"/>
      <c r="B1545" s="215"/>
      <c r="C1545" s="216" t="s">
        <v>390</v>
      </c>
      <c r="D1545" s="215"/>
      <c r="E1545" s="214"/>
      <c r="F1545" s="214"/>
      <c r="G1545" s="214"/>
      <c r="H1545" s="214"/>
      <c r="I1545" s="214"/>
      <c r="J1545" s="213">
        <v>3489.09</v>
      </c>
      <c r="K1545" s="213"/>
      <c r="L1545" s="213"/>
    </row>
    <row r="1546" spans="1:12" s="217" customFormat="1" ht="91.9" customHeight="1" x14ac:dyDescent="0.25">
      <c r="A1546" s="223" t="s">
        <v>665</v>
      </c>
      <c r="B1546" s="222" t="s">
        <v>1176</v>
      </c>
      <c r="C1546" s="221" t="s">
        <v>1175</v>
      </c>
      <c r="D1546" s="220" t="s">
        <v>355</v>
      </c>
      <c r="E1546" s="219">
        <v>0.37</v>
      </c>
      <c r="F1546" s="219">
        <v>1</v>
      </c>
      <c r="G1546" s="219">
        <v>0.37</v>
      </c>
      <c r="H1546" s="218"/>
      <c r="I1546" s="218"/>
      <c r="J1546" s="218"/>
      <c r="K1546" s="218"/>
      <c r="L1546" s="218"/>
    </row>
    <row r="1547" spans="1:12" s="224" customFormat="1" x14ac:dyDescent="0.25">
      <c r="A1547" s="229"/>
      <c r="B1547" s="228" t="s">
        <v>0</v>
      </c>
      <c r="C1547" s="227" t="s">
        <v>404</v>
      </c>
      <c r="D1547" s="226"/>
      <c r="E1547" s="225"/>
      <c r="F1547" s="225"/>
      <c r="G1547" s="225"/>
      <c r="H1547" s="225">
        <v>544.55999999999995</v>
      </c>
      <c r="I1547" s="225">
        <v>1</v>
      </c>
      <c r="J1547" s="225">
        <v>201.49</v>
      </c>
      <c r="K1547" s="225">
        <v>23.1</v>
      </c>
      <c r="L1547" s="225">
        <v>4654</v>
      </c>
    </row>
    <row r="1548" spans="1:12" s="241" customFormat="1" hidden="1" outlineLevel="2" x14ac:dyDescent="0.25">
      <c r="A1548" s="243"/>
      <c r="B1548" s="228"/>
      <c r="C1548" s="242" t="s">
        <v>416</v>
      </c>
      <c r="D1548" s="226" t="s">
        <v>16</v>
      </c>
      <c r="E1548" s="225">
        <v>63.84</v>
      </c>
      <c r="F1548" s="225">
        <v>1</v>
      </c>
      <c r="G1548" s="225">
        <v>23.620799999999999</v>
      </c>
      <c r="H1548" s="225"/>
      <c r="I1548" s="225">
        <v>1</v>
      </c>
      <c r="J1548" s="225">
        <v>201.49</v>
      </c>
      <c r="K1548" s="225">
        <v>23.1</v>
      </c>
      <c r="L1548" s="225">
        <v>4654</v>
      </c>
    </row>
    <row r="1549" spans="1:12" s="224" customFormat="1" collapsed="1" x14ac:dyDescent="0.25">
      <c r="A1549" s="229"/>
      <c r="B1549" s="228" t="s">
        <v>1</v>
      </c>
      <c r="C1549" s="227" t="s">
        <v>415</v>
      </c>
      <c r="D1549" s="226"/>
      <c r="E1549" s="225"/>
      <c r="F1549" s="225"/>
      <c r="G1549" s="225"/>
      <c r="H1549" s="225">
        <v>9.07</v>
      </c>
      <c r="I1549" s="225">
        <v>1</v>
      </c>
      <c r="J1549" s="225">
        <v>3.36</v>
      </c>
      <c r="K1549" s="225"/>
      <c r="L1549" s="225"/>
    </row>
    <row r="1550" spans="1:12" s="241" customFormat="1" ht="25.5" hidden="1" outlineLevel="2" x14ac:dyDescent="0.25">
      <c r="A1550" s="243" t="s">
        <v>0</v>
      </c>
      <c r="B1550" s="228" t="s">
        <v>414</v>
      </c>
      <c r="C1550" s="242" t="s">
        <v>17</v>
      </c>
      <c r="D1550" s="226" t="s">
        <v>18</v>
      </c>
      <c r="E1550" s="225">
        <v>0.28999999999999998</v>
      </c>
      <c r="F1550" s="225">
        <v>1</v>
      </c>
      <c r="G1550" s="225">
        <v>0.10730000000000001</v>
      </c>
      <c r="H1550" s="225">
        <v>31.26</v>
      </c>
      <c r="I1550" s="225">
        <v>1</v>
      </c>
      <c r="J1550" s="225">
        <v>3.35</v>
      </c>
      <c r="K1550" s="225">
        <v>9.1300000000000008</v>
      </c>
      <c r="L1550" s="225">
        <v>31</v>
      </c>
    </row>
    <row r="1551" spans="1:12" s="235" customFormat="1" hidden="1" outlineLevel="2" x14ac:dyDescent="0.25">
      <c r="A1551" s="247"/>
      <c r="B1551" s="245"/>
      <c r="C1551" s="246" t="s">
        <v>19</v>
      </c>
      <c r="D1551" s="245" t="s">
        <v>16</v>
      </c>
      <c r="E1551" s="244">
        <v>0.28999999999999998</v>
      </c>
      <c r="F1551" s="244">
        <v>1</v>
      </c>
      <c r="G1551" s="244">
        <v>0.10730000000000001</v>
      </c>
      <c r="H1551" s="244">
        <v>13.5</v>
      </c>
      <c r="I1551" s="244">
        <v>1</v>
      </c>
      <c r="J1551" s="244">
        <v>1.45</v>
      </c>
      <c r="K1551" s="244"/>
      <c r="L1551" s="244">
        <v>13</v>
      </c>
    </row>
    <row r="1552" spans="1:12" s="224" customFormat="1" collapsed="1" x14ac:dyDescent="0.25">
      <c r="A1552" s="229"/>
      <c r="B1552" s="228" t="s">
        <v>2</v>
      </c>
      <c r="C1552" s="227" t="s">
        <v>413</v>
      </c>
      <c r="D1552" s="226"/>
      <c r="E1552" s="225"/>
      <c r="F1552" s="225"/>
      <c r="G1552" s="225"/>
      <c r="H1552" s="225">
        <v>3.92</v>
      </c>
      <c r="I1552" s="225">
        <v>1</v>
      </c>
      <c r="J1552" s="225">
        <v>1.45</v>
      </c>
      <c r="K1552" s="225">
        <v>23.1</v>
      </c>
      <c r="L1552" s="225">
        <v>34</v>
      </c>
    </row>
    <row r="1553" spans="1:12" s="241" customFormat="1" hidden="1" outlineLevel="2" x14ac:dyDescent="0.25">
      <c r="A1553" s="243"/>
      <c r="B1553" s="228"/>
      <c r="C1553" s="242" t="s">
        <v>19</v>
      </c>
      <c r="D1553" s="226" t="s">
        <v>16</v>
      </c>
      <c r="E1553" s="225">
        <v>0.28999999999999998</v>
      </c>
      <c r="F1553" s="225">
        <v>1</v>
      </c>
      <c r="G1553" s="225">
        <v>0.10730000000000001</v>
      </c>
      <c r="H1553" s="225"/>
      <c r="I1553" s="225">
        <v>1</v>
      </c>
      <c r="J1553" s="225">
        <v>1.45</v>
      </c>
      <c r="K1553" s="225">
        <v>9.1300000000000008</v>
      </c>
      <c r="L1553" s="225">
        <v>13</v>
      </c>
    </row>
    <row r="1554" spans="1:12" s="230" customFormat="1" outlineLevel="1" collapsed="1" x14ac:dyDescent="0.25">
      <c r="A1554" s="234"/>
      <c r="B1554" s="232"/>
      <c r="C1554" s="233" t="s">
        <v>399</v>
      </c>
      <c r="D1554" s="232" t="s">
        <v>16</v>
      </c>
      <c r="E1554" s="231">
        <v>63.84</v>
      </c>
      <c r="F1554" s="231">
        <v>1</v>
      </c>
      <c r="G1554" s="231">
        <v>23.620799999999999</v>
      </c>
      <c r="H1554" s="231"/>
      <c r="I1554" s="231"/>
      <c r="J1554" s="231"/>
      <c r="K1554" s="231"/>
      <c r="L1554" s="231"/>
    </row>
    <row r="1555" spans="1:12" s="230" customFormat="1" outlineLevel="1" x14ac:dyDescent="0.25">
      <c r="A1555" s="234"/>
      <c r="B1555" s="232"/>
      <c r="C1555" s="233" t="s">
        <v>412</v>
      </c>
      <c r="D1555" s="232" t="s">
        <v>16</v>
      </c>
      <c r="E1555" s="231">
        <v>0.28999999999999998</v>
      </c>
      <c r="F1555" s="231">
        <v>1</v>
      </c>
      <c r="G1555" s="231">
        <v>0.10730000000000001</v>
      </c>
      <c r="H1555" s="231"/>
      <c r="I1555" s="231"/>
      <c r="J1555" s="231"/>
      <c r="K1555" s="231"/>
      <c r="L1555" s="231"/>
    </row>
    <row r="1556" spans="1:12" s="235" customFormat="1" x14ac:dyDescent="0.25">
      <c r="A1556" s="240"/>
      <c r="B1556" s="239"/>
      <c r="C1556" s="238" t="s">
        <v>398</v>
      </c>
      <c r="D1556" s="237"/>
      <c r="E1556" s="236"/>
      <c r="F1556" s="236"/>
      <c r="G1556" s="236"/>
      <c r="H1556" s="236"/>
      <c r="I1556" s="236"/>
      <c r="J1556" s="236">
        <v>204.85</v>
      </c>
      <c r="K1556" s="236"/>
      <c r="L1556" s="236"/>
    </row>
    <row r="1557" spans="1:12" s="230" customFormat="1" outlineLevel="1" x14ac:dyDescent="0.25">
      <c r="A1557" s="234"/>
      <c r="B1557" s="232"/>
      <c r="C1557" s="233" t="s">
        <v>397</v>
      </c>
      <c r="D1557" s="232"/>
      <c r="E1557" s="231"/>
      <c r="F1557" s="231"/>
      <c r="G1557" s="231"/>
      <c r="H1557" s="231"/>
      <c r="I1557" s="231"/>
      <c r="J1557" s="231">
        <v>202.94</v>
      </c>
      <c r="K1557" s="231"/>
      <c r="L1557" s="231">
        <v>4688</v>
      </c>
    </row>
    <row r="1558" spans="1:12" s="224" customFormat="1" ht="22.5" x14ac:dyDescent="0.25">
      <c r="A1558" s="229"/>
      <c r="B1558" s="228" t="s">
        <v>1043</v>
      </c>
      <c r="C1558" s="227" t="s">
        <v>1044</v>
      </c>
      <c r="D1558" s="226" t="s">
        <v>20</v>
      </c>
      <c r="E1558" s="225">
        <v>87</v>
      </c>
      <c r="F1558" s="225">
        <v>1</v>
      </c>
      <c r="G1558" s="225">
        <v>87</v>
      </c>
      <c r="H1558" s="225"/>
      <c r="I1558" s="225"/>
      <c r="J1558" s="225">
        <v>176.56</v>
      </c>
      <c r="K1558" s="225"/>
      <c r="L1558" s="225">
        <v>4078</v>
      </c>
    </row>
    <row r="1559" spans="1:12" s="224" customFormat="1" ht="22.5" x14ac:dyDescent="0.25">
      <c r="A1559" s="229"/>
      <c r="B1559" s="228" t="s">
        <v>1043</v>
      </c>
      <c r="C1559" s="227" t="s">
        <v>1042</v>
      </c>
      <c r="D1559" s="226" t="s">
        <v>20</v>
      </c>
      <c r="E1559" s="225">
        <v>44</v>
      </c>
      <c r="F1559" s="225">
        <v>1</v>
      </c>
      <c r="G1559" s="225">
        <v>44</v>
      </c>
      <c r="H1559" s="225"/>
      <c r="I1559" s="225"/>
      <c r="J1559" s="225">
        <v>89.29</v>
      </c>
      <c r="K1559" s="225"/>
      <c r="L1559" s="225">
        <v>2063</v>
      </c>
    </row>
    <row r="1560" spans="1:12" s="195" customFormat="1" x14ac:dyDescent="0.25">
      <c r="A1560" s="215"/>
      <c r="B1560" s="215"/>
      <c r="C1560" s="216" t="s">
        <v>390</v>
      </c>
      <c r="D1560" s="215"/>
      <c r="E1560" s="214"/>
      <c r="F1560" s="214"/>
      <c r="G1560" s="214"/>
      <c r="H1560" s="214"/>
      <c r="I1560" s="214"/>
      <c r="J1560" s="213">
        <v>470.7</v>
      </c>
      <c r="K1560" s="213"/>
      <c r="L1560" s="213"/>
    </row>
    <row r="1561" spans="1:12" s="217" customFormat="1" ht="91.9" customHeight="1" x14ac:dyDescent="0.25">
      <c r="A1561" s="223" t="s">
        <v>664</v>
      </c>
      <c r="B1561" s="222" t="s">
        <v>1174</v>
      </c>
      <c r="C1561" s="221" t="s">
        <v>1173</v>
      </c>
      <c r="D1561" s="220" t="s">
        <v>355</v>
      </c>
      <c r="E1561" s="219">
        <v>0.37</v>
      </c>
      <c r="F1561" s="219">
        <v>1</v>
      </c>
      <c r="G1561" s="219">
        <v>0.37</v>
      </c>
      <c r="H1561" s="218"/>
      <c r="I1561" s="218"/>
      <c r="J1561" s="218"/>
      <c r="K1561" s="218"/>
      <c r="L1561" s="218"/>
    </row>
    <row r="1562" spans="1:12" s="224" customFormat="1" x14ac:dyDescent="0.25">
      <c r="A1562" s="229"/>
      <c r="B1562" s="228" t="s">
        <v>0</v>
      </c>
      <c r="C1562" s="227" t="s">
        <v>404</v>
      </c>
      <c r="D1562" s="226"/>
      <c r="E1562" s="225"/>
      <c r="F1562" s="225"/>
      <c r="G1562" s="225"/>
      <c r="H1562" s="225">
        <v>437.59</v>
      </c>
      <c r="I1562" s="225">
        <v>1</v>
      </c>
      <c r="J1562" s="225">
        <v>161.91</v>
      </c>
      <c r="K1562" s="225">
        <v>23.1</v>
      </c>
      <c r="L1562" s="225">
        <v>3740</v>
      </c>
    </row>
    <row r="1563" spans="1:12" s="241" customFormat="1" hidden="1" outlineLevel="2" x14ac:dyDescent="0.25">
      <c r="A1563" s="243"/>
      <c r="B1563" s="228"/>
      <c r="C1563" s="242" t="s">
        <v>416</v>
      </c>
      <c r="D1563" s="226" t="s">
        <v>16</v>
      </c>
      <c r="E1563" s="225">
        <v>51.3</v>
      </c>
      <c r="F1563" s="225">
        <v>1</v>
      </c>
      <c r="G1563" s="225">
        <v>18.981000000000002</v>
      </c>
      <c r="H1563" s="225"/>
      <c r="I1563" s="225">
        <v>1</v>
      </c>
      <c r="J1563" s="225">
        <v>161.91</v>
      </c>
      <c r="K1563" s="225">
        <v>23.1</v>
      </c>
      <c r="L1563" s="225">
        <v>3740</v>
      </c>
    </row>
    <row r="1564" spans="1:12" s="224" customFormat="1" collapsed="1" x14ac:dyDescent="0.25">
      <c r="A1564" s="229"/>
      <c r="B1564" s="228" t="s">
        <v>1</v>
      </c>
      <c r="C1564" s="227" t="s">
        <v>415</v>
      </c>
      <c r="D1564" s="226"/>
      <c r="E1564" s="225"/>
      <c r="F1564" s="225"/>
      <c r="G1564" s="225"/>
      <c r="H1564" s="225">
        <v>8.1300000000000008</v>
      </c>
      <c r="I1564" s="225">
        <v>1</v>
      </c>
      <c r="J1564" s="225">
        <v>3.01</v>
      </c>
      <c r="K1564" s="225"/>
      <c r="L1564" s="225"/>
    </row>
    <row r="1565" spans="1:12" s="241" customFormat="1" ht="25.5" hidden="1" outlineLevel="2" x14ac:dyDescent="0.25">
      <c r="A1565" s="243" t="s">
        <v>0</v>
      </c>
      <c r="B1565" s="228" t="s">
        <v>414</v>
      </c>
      <c r="C1565" s="242" t="s">
        <v>17</v>
      </c>
      <c r="D1565" s="226" t="s">
        <v>18</v>
      </c>
      <c r="E1565" s="225">
        <v>0.26</v>
      </c>
      <c r="F1565" s="225">
        <v>1</v>
      </c>
      <c r="G1565" s="225">
        <v>9.6199999999999994E-2</v>
      </c>
      <c r="H1565" s="225">
        <v>31.26</v>
      </c>
      <c r="I1565" s="225">
        <v>1</v>
      </c>
      <c r="J1565" s="225">
        <v>3.01</v>
      </c>
      <c r="K1565" s="225">
        <v>9.1300000000000008</v>
      </c>
      <c r="L1565" s="225">
        <v>27</v>
      </c>
    </row>
    <row r="1566" spans="1:12" s="235" customFormat="1" hidden="1" outlineLevel="2" x14ac:dyDescent="0.25">
      <c r="A1566" s="247"/>
      <c r="B1566" s="245"/>
      <c r="C1566" s="246" t="s">
        <v>19</v>
      </c>
      <c r="D1566" s="245" t="s">
        <v>16</v>
      </c>
      <c r="E1566" s="244">
        <v>0.26</v>
      </c>
      <c r="F1566" s="244">
        <v>1</v>
      </c>
      <c r="G1566" s="244">
        <v>9.6199999999999994E-2</v>
      </c>
      <c r="H1566" s="244">
        <v>13.5</v>
      </c>
      <c r="I1566" s="244">
        <v>1</v>
      </c>
      <c r="J1566" s="244">
        <v>1.3</v>
      </c>
      <c r="K1566" s="244"/>
      <c r="L1566" s="244">
        <v>12</v>
      </c>
    </row>
    <row r="1567" spans="1:12" s="224" customFormat="1" collapsed="1" x14ac:dyDescent="0.25">
      <c r="A1567" s="229"/>
      <c r="B1567" s="228" t="s">
        <v>2</v>
      </c>
      <c r="C1567" s="227" t="s">
        <v>413</v>
      </c>
      <c r="D1567" s="226"/>
      <c r="E1567" s="225"/>
      <c r="F1567" s="225"/>
      <c r="G1567" s="225"/>
      <c r="H1567" s="225">
        <v>3.51</v>
      </c>
      <c r="I1567" s="225">
        <v>1</v>
      </c>
      <c r="J1567" s="225">
        <v>1.3</v>
      </c>
      <c r="K1567" s="225">
        <v>23.1</v>
      </c>
      <c r="L1567" s="225">
        <v>30</v>
      </c>
    </row>
    <row r="1568" spans="1:12" s="241" customFormat="1" hidden="1" outlineLevel="2" x14ac:dyDescent="0.25">
      <c r="A1568" s="243"/>
      <c r="B1568" s="228"/>
      <c r="C1568" s="242" t="s">
        <v>19</v>
      </c>
      <c r="D1568" s="226" t="s">
        <v>16</v>
      </c>
      <c r="E1568" s="225">
        <v>0.26</v>
      </c>
      <c r="F1568" s="225">
        <v>1</v>
      </c>
      <c r="G1568" s="225">
        <v>9.6199999999999994E-2</v>
      </c>
      <c r="H1568" s="225"/>
      <c r="I1568" s="225">
        <v>1</v>
      </c>
      <c r="J1568" s="225">
        <v>1.3</v>
      </c>
      <c r="K1568" s="225">
        <v>9.1300000000000008</v>
      </c>
      <c r="L1568" s="225">
        <v>12</v>
      </c>
    </row>
    <row r="1569" spans="1:12" s="230" customFormat="1" outlineLevel="1" collapsed="1" x14ac:dyDescent="0.25">
      <c r="A1569" s="234"/>
      <c r="B1569" s="232"/>
      <c r="C1569" s="233" t="s">
        <v>399</v>
      </c>
      <c r="D1569" s="232" t="s">
        <v>16</v>
      </c>
      <c r="E1569" s="231">
        <v>51.3</v>
      </c>
      <c r="F1569" s="231">
        <v>1</v>
      </c>
      <c r="G1569" s="231">
        <v>18.981000000000002</v>
      </c>
      <c r="H1569" s="231"/>
      <c r="I1569" s="231"/>
      <c r="J1569" s="231"/>
      <c r="K1569" s="231"/>
      <c r="L1569" s="231"/>
    </row>
    <row r="1570" spans="1:12" s="230" customFormat="1" outlineLevel="1" x14ac:dyDescent="0.25">
      <c r="A1570" s="234"/>
      <c r="B1570" s="232"/>
      <c r="C1570" s="233" t="s">
        <v>412</v>
      </c>
      <c r="D1570" s="232" t="s">
        <v>16</v>
      </c>
      <c r="E1570" s="231">
        <v>0.26</v>
      </c>
      <c r="F1570" s="231">
        <v>1</v>
      </c>
      <c r="G1570" s="231">
        <v>9.6199999999999994E-2</v>
      </c>
      <c r="H1570" s="231"/>
      <c r="I1570" s="231"/>
      <c r="J1570" s="231"/>
      <c r="K1570" s="231"/>
      <c r="L1570" s="231"/>
    </row>
    <row r="1571" spans="1:12" s="235" customFormat="1" x14ac:dyDescent="0.25">
      <c r="A1571" s="240"/>
      <c r="B1571" s="239"/>
      <c r="C1571" s="238" t="s">
        <v>398</v>
      </c>
      <c r="D1571" s="237"/>
      <c r="E1571" s="236"/>
      <c r="F1571" s="236"/>
      <c r="G1571" s="236"/>
      <c r="H1571" s="236"/>
      <c r="I1571" s="236"/>
      <c r="J1571" s="236">
        <v>164.92</v>
      </c>
      <c r="K1571" s="236"/>
      <c r="L1571" s="236"/>
    </row>
    <row r="1572" spans="1:12" s="230" customFormat="1" outlineLevel="1" x14ac:dyDescent="0.25">
      <c r="A1572" s="234"/>
      <c r="B1572" s="232"/>
      <c r="C1572" s="233" t="s">
        <v>397</v>
      </c>
      <c r="D1572" s="232"/>
      <c r="E1572" s="231"/>
      <c r="F1572" s="231"/>
      <c r="G1572" s="231"/>
      <c r="H1572" s="231"/>
      <c r="I1572" s="231"/>
      <c r="J1572" s="231">
        <v>163.21</v>
      </c>
      <c r="K1572" s="231"/>
      <c r="L1572" s="231">
        <v>3770</v>
      </c>
    </row>
    <row r="1573" spans="1:12" s="224" customFormat="1" ht="22.5" x14ac:dyDescent="0.25">
      <c r="A1573" s="229"/>
      <c r="B1573" s="228" t="s">
        <v>1043</v>
      </c>
      <c r="C1573" s="227" t="s">
        <v>1044</v>
      </c>
      <c r="D1573" s="226" t="s">
        <v>20</v>
      </c>
      <c r="E1573" s="225">
        <v>87</v>
      </c>
      <c r="F1573" s="225">
        <v>1</v>
      </c>
      <c r="G1573" s="225">
        <v>87</v>
      </c>
      <c r="H1573" s="225"/>
      <c r="I1573" s="225"/>
      <c r="J1573" s="225">
        <v>141.99</v>
      </c>
      <c r="K1573" s="225"/>
      <c r="L1573" s="225">
        <v>3280</v>
      </c>
    </row>
    <row r="1574" spans="1:12" s="224" customFormat="1" ht="22.5" x14ac:dyDescent="0.25">
      <c r="A1574" s="229"/>
      <c r="B1574" s="228" t="s">
        <v>1043</v>
      </c>
      <c r="C1574" s="227" t="s">
        <v>1042</v>
      </c>
      <c r="D1574" s="226" t="s">
        <v>20</v>
      </c>
      <c r="E1574" s="225">
        <v>44</v>
      </c>
      <c r="F1574" s="225">
        <v>1</v>
      </c>
      <c r="G1574" s="225">
        <v>44</v>
      </c>
      <c r="H1574" s="225"/>
      <c r="I1574" s="225"/>
      <c r="J1574" s="225">
        <v>71.81</v>
      </c>
      <c r="K1574" s="225"/>
      <c r="L1574" s="225">
        <v>1659</v>
      </c>
    </row>
    <row r="1575" spans="1:12" s="195" customFormat="1" x14ac:dyDescent="0.25">
      <c r="A1575" s="215"/>
      <c r="B1575" s="215"/>
      <c r="C1575" s="216" t="s">
        <v>390</v>
      </c>
      <c r="D1575" s="215"/>
      <c r="E1575" s="214"/>
      <c r="F1575" s="214"/>
      <c r="G1575" s="214"/>
      <c r="H1575" s="214"/>
      <c r="I1575" s="214"/>
      <c r="J1575" s="213">
        <v>378.72</v>
      </c>
      <c r="K1575" s="213"/>
      <c r="L1575" s="213"/>
    </row>
    <row r="1576" spans="1:12" s="217" customFormat="1" ht="91.9" customHeight="1" x14ac:dyDescent="0.25">
      <c r="A1576" s="223" t="s">
        <v>663</v>
      </c>
      <c r="B1576" s="222" t="s">
        <v>1172</v>
      </c>
      <c r="C1576" s="221" t="s">
        <v>1171</v>
      </c>
      <c r="D1576" s="220" t="s">
        <v>355</v>
      </c>
      <c r="E1576" s="219">
        <v>0.48</v>
      </c>
      <c r="F1576" s="219">
        <v>1</v>
      </c>
      <c r="G1576" s="219">
        <v>0.48</v>
      </c>
      <c r="H1576" s="218"/>
      <c r="I1576" s="218"/>
      <c r="J1576" s="218"/>
      <c r="K1576" s="218"/>
      <c r="L1576" s="218"/>
    </row>
    <row r="1577" spans="1:12" s="224" customFormat="1" x14ac:dyDescent="0.25">
      <c r="A1577" s="229"/>
      <c r="B1577" s="228" t="s">
        <v>0</v>
      </c>
      <c r="C1577" s="227" t="s">
        <v>404</v>
      </c>
      <c r="D1577" s="226"/>
      <c r="E1577" s="225"/>
      <c r="F1577" s="225"/>
      <c r="G1577" s="225"/>
      <c r="H1577" s="225">
        <v>313.14</v>
      </c>
      <c r="I1577" s="225">
        <v>1</v>
      </c>
      <c r="J1577" s="225">
        <v>150.31</v>
      </c>
      <c r="K1577" s="225">
        <v>23.1</v>
      </c>
      <c r="L1577" s="225">
        <v>3472</v>
      </c>
    </row>
    <row r="1578" spans="1:12" s="241" customFormat="1" hidden="1" outlineLevel="2" x14ac:dyDescent="0.25">
      <c r="A1578" s="243"/>
      <c r="B1578" s="228"/>
      <c r="C1578" s="242" t="s">
        <v>416</v>
      </c>
      <c r="D1578" s="226" t="s">
        <v>16</v>
      </c>
      <c r="E1578" s="225">
        <v>36.71</v>
      </c>
      <c r="F1578" s="225">
        <v>1</v>
      </c>
      <c r="G1578" s="225">
        <v>17.620799999999999</v>
      </c>
      <c r="H1578" s="225"/>
      <c r="I1578" s="225">
        <v>1</v>
      </c>
      <c r="J1578" s="225">
        <v>150.31</v>
      </c>
      <c r="K1578" s="225">
        <v>23.1</v>
      </c>
      <c r="L1578" s="225">
        <v>3472</v>
      </c>
    </row>
    <row r="1579" spans="1:12" s="224" customFormat="1" collapsed="1" x14ac:dyDescent="0.25">
      <c r="A1579" s="229"/>
      <c r="B1579" s="228" t="s">
        <v>1</v>
      </c>
      <c r="C1579" s="227" t="s">
        <v>415</v>
      </c>
      <c r="D1579" s="226"/>
      <c r="E1579" s="225"/>
      <c r="F1579" s="225"/>
      <c r="G1579" s="225"/>
      <c r="H1579" s="225">
        <v>2.19</v>
      </c>
      <c r="I1579" s="225">
        <v>1</v>
      </c>
      <c r="J1579" s="225">
        <v>1.05</v>
      </c>
      <c r="K1579" s="225"/>
      <c r="L1579" s="225"/>
    </row>
    <row r="1580" spans="1:12" s="241" customFormat="1" ht="25.5" hidden="1" outlineLevel="2" x14ac:dyDescent="0.25">
      <c r="A1580" s="243" t="s">
        <v>0</v>
      </c>
      <c r="B1580" s="228" t="s">
        <v>414</v>
      </c>
      <c r="C1580" s="242" t="s">
        <v>17</v>
      </c>
      <c r="D1580" s="226" t="s">
        <v>18</v>
      </c>
      <c r="E1580" s="225">
        <v>7.0000000000000007E-2</v>
      </c>
      <c r="F1580" s="225">
        <v>1</v>
      </c>
      <c r="G1580" s="225">
        <v>3.3599999999999998E-2</v>
      </c>
      <c r="H1580" s="225">
        <v>31.26</v>
      </c>
      <c r="I1580" s="225">
        <v>1</v>
      </c>
      <c r="J1580" s="225">
        <v>1.05</v>
      </c>
      <c r="K1580" s="225">
        <v>9.1300000000000008</v>
      </c>
      <c r="L1580" s="225">
        <v>10</v>
      </c>
    </row>
    <row r="1581" spans="1:12" s="235" customFormat="1" hidden="1" outlineLevel="2" x14ac:dyDescent="0.25">
      <c r="A1581" s="247"/>
      <c r="B1581" s="245"/>
      <c r="C1581" s="246" t="s">
        <v>19</v>
      </c>
      <c r="D1581" s="245" t="s">
        <v>16</v>
      </c>
      <c r="E1581" s="244">
        <v>7.0000000000000007E-2</v>
      </c>
      <c r="F1581" s="244">
        <v>1</v>
      </c>
      <c r="G1581" s="244">
        <v>3.3599999999999998E-2</v>
      </c>
      <c r="H1581" s="244">
        <v>13.5</v>
      </c>
      <c r="I1581" s="244">
        <v>1</v>
      </c>
      <c r="J1581" s="244">
        <v>0.45</v>
      </c>
      <c r="K1581" s="244"/>
      <c r="L1581" s="244">
        <v>4</v>
      </c>
    </row>
    <row r="1582" spans="1:12" s="224" customFormat="1" collapsed="1" x14ac:dyDescent="0.25">
      <c r="A1582" s="229"/>
      <c r="B1582" s="228" t="s">
        <v>2</v>
      </c>
      <c r="C1582" s="227" t="s">
        <v>413</v>
      </c>
      <c r="D1582" s="226"/>
      <c r="E1582" s="225"/>
      <c r="F1582" s="225"/>
      <c r="G1582" s="225"/>
      <c r="H1582" s="225">
        <v>0.95</v>
      </c>
      <c r="I1582" s="225">
        <v>1</v>
      </c>
      <c r="J1582" s="225">
        <v>0.46</v>
      </c>
      <c r="K1582" s="225">
        <v>23.1</v>
      </c>
      <c r="L1582" s="225">
        <v>11</v>
      </c>
    </row>
    <row r="1583" spans="1:12" s="241" customFormat="1" hidden="1" outlineLevel="2" x14ac:dyDescent="0.25">
      <c r="A1583" s="243"/>
      <c r="B1583" s="228"/>
      <c r="C1583" s="242" t="s">
        <v>19</v>
      </c>
      <c r="D1583" s="226" t="s">
        <v>16</v>
      </c>
      <c r="E1583" s="225">
        <v>7.0000000000000007E-2</v>
      </c>
      <c r="F1583" s="225">
        <v>1</v>
      </c>
      <c r="G1583" s="225">
        <v>3.3599999999999998E-2</v>
      </c>
      <c r="H1583" s="225"/>
      <c r="I1583" s="225">
        <v>1</v>
      </c>
      <c r="J1583" s="225">
        <v>0.46</v>
      </c>
      <c r="K1583" s="225">
        <v>9.1300000000000008</v>
      </c>
      <c r="L1583" s="225">
        <v>4</v>
      </c>
    </row>
    <row r="1584" spans="1:12" s="230" customFormat="1" outlineLevel="1" collapsed="1" x14ac:dyDescent="0.25">
      <c r="A1584" s="234"/>
      <c r="B1584" s="232"/>
      <c r="C1584" s="233" t="s">
        <v>399</v>
      </c>
      <c r="D1584" s="232" t="s">
        <v>16</v>
      </c>
      <c r="E1584" s="231">
        <v>36.71</v>
      </c>
      <c r="F1584" s="231">
        <v>1</v>
      </c>
      <c r="G1584" s="231">
        <v>17.620799999999999</v>
      </c>
      <c r="H1584" s="231"/>
      <c r="I1584" s="231"/>
      <c r="J1584" s="231"/>
      <c r="K1584" s="231"/>
      <c r="L1584" s="231"/>
    </row>
    <row r="1585" spans="1:12" s="230" customFormat="1" outlineLevel="1" x14ac:dyDescent="0.25">
      <c r="A1585" s="234"/>
      <c r="B1585" s="232"/>
      <c r="C1585" s="233" t="s">
        <v>412</v>
      </c>
      <c r="D1585" s="232" t="s">
        <v>16</v>
      </c>
      <c r="E1585" s="231">
        <v>7.0000000000000007E-2</v>
      </c>
      <c r="F1585" s="231">
        <v>1</v>
      </c>
      <c r="G1585" s="231">
        <v>3.3599999999999998E-2</v>
      </c>
      <c r="H1585" s="231"/>
      <c r="I1585" s="231"/>
      <c r="J1585" s="231"/>
      <c r="K1585" s="231"/>
      <c r="L1585" s="231"/>
    </row>
    <row r="1586" spans="1:12" s="235" customFormat="1" x14ac:dyDescent="0.25">
      <c r="A1586" s="240"/>
      <c r="B1586" s="239"/>
      <c r="C1586" s="238" t="s">
        <v>398</v>
      </c>
      <c r="D1586" s="237"/>
      <c r="E1586" s="236"/>
      <c r="F1586" s="236"/>
      <c r="G1586" s="236"/>
      <c r="H1586" s="236"/>
      <c r="I1586" s="236"/>
      <c r="J1586" s="236">
        <v>151.36000000000001</v>
      </c>
      <c r="K1586" s="236"/>
      <c r="L1586" s="236"/>
    </row>
    <row r="1587" spans="1:12" s="230" customFormat="1" outlineLevel="1" x14ac:dyDescent="0.25">
      <c r="A1587" s="234"/>
      <c r="B1587" s="232"/>
      <c r="C1587" s="233" t="s">
        <v>397</v>
      </c>
      <c r="D1587" s="232"/>
      <c r="E1587" s="231"/>
      <c r="F1587" s="231"/>
      <c r="G1587" s="231"/>
      <c r="H1587" s="231"/>
      <c r="I1587" s="231"/>
      <c r="J1587" s="231">
        <v>150.77000000000001</v>
      </c>
      <c r="K1587" s="231"/>
      <c r="L1587" s="231">
        <v>3483</v>
      </c>
    </row>
    <row r="1588" spans="1:12" s="224" customFormat="1" ht="22.5" x14ac:dyDescent="0.25">
      <c r="A1588" s="229"/>
      <c r="B1588" s="228" t="s">
        <v>1043</v>
      </c>
      <c r="C1588" s="227" t="s">
        <v>1044</v>
      </c>
      <c r="D1588" s="226" t="s">
        <v>20</v>
      </c>
      <c r="E1588" s="225">
        <v>87</v>
      </c>
      <c r="F1588" s="225">
        <v>1</v>
      </c>
      <c r="G1588" s="225">
        <v>87</v>
      </c>
      <c r="H1588" s="225"/>
      <c r="I1588" s="225"/>
      <c r="J1588" s="225">
        <v>131.16</v>
      </c>
      <c r="K1588" s="225"/>
      <c r="L1588" s="225">
        <v>3030</v>
      </c>
    </row>
    <row r="1589" spans="1:12" s="224" customFormat="1" ht="22.5" x14ac:dyDescent="0.25">
      <c r="A1589" s="229"/>
      <c r="B1589" s="228" t="s">
        <v>1043</v>
      </c>
      <c r="C1589" s="227" t="s">
        <v>1042</v>
      </c>
      <c r="D1589" s="226" t="s">
        <v>20</v>
      </c>
      <c r="E1589" s="225">
        <v>44</v>
      </c>
      <c r="F1589" s="225">
        <v>1</v>
      </c>
      <c r="G1589" s="225">
        <v>44</v>
      </c>
      <c r="H1589" s="225"/>
      <c r="I1589" s="225"/>
      <c r="J1589" s="225">
        <v>66.34</v>
      </c>
      <c r="K1589" s="225"/>
      <c r="L1589" s="225">
        <v>1532</v>
      </c>
    </row>
    <row r="1590" spans="1:12" s="195" customFormat="1" x14ac:dyDescent="0.25">
      <c r="A1590" s="215"/>
      <c r="B1590" s="215"/>
      <c r="C1590" s="216" t="s">
        <v>390</v>
      </c>
      <c r="D1590" s="215"/>
      <c r="E1590" s="214"/>
      <c r="F1590" s="214"/>
      <c r="G1590" s="214"/>
      <c r="H1590" s="214"/>
      <c r="I1590" s="214"/>
      <c r="J1590" s="213">
        <v>348.86</v>
      </c>
      <c r="K1590" s="213"/>
      <c r="L1590" s="213"/>
    </row>
    <row r="1591" spans="1:12" s="217" customFormat="1" ht="91.9" customHeight="1" x14ac:dyDescent="0.25">
      <c r="A1591" s="223" t="s">
        <v>662</v>
      </c>
      <c r="B1591" s="222" t="s">
        <v>1170</v>
      </c>
      <c r="C1591" s="221" t="s">
        <v>1169</v>
      </c>
      <c r="D1591" s="220" t="s">
        <v>355</v>
      </c>
      <c r="E1591" s="219">
        <v>0.12</v>
      </c>
      <c r="F1591" s="219">
        <v>1</v>
      </c>
      <c r="G1591" s="219">
        <v>0.12</v>
      </c>
      <c r="H1591" s="218"/>
      <c r="I1591" s="218"/>
      <c r="J1591" s="218"/>
      <c r="K1591" s="218"/>
      <c r="L1591" s="218"/>
    </row>
    <row r="1592" spans="1:12" s="224" customFormat="1" x14ac:dyDescent="0.25">
      <c r="A1592" s="229"/>
      <c r="B1592" s="228" t="s">
        <v>0</v>
      </c>
      <c r="C1592" s="227" t="s">
        <v>404</v>
      </c>
      <c r="D1592" s="226"/>
      <c r="E1592" s="225"/>
      <c r="F1592" s="225"/>
      <c r="G1592" s="225"/>
      <c r="H1592" s="225">
        <v>841.06</v>
      </c>
      <c r="I1592" s="225">
        <v>1</v>
      </c>
      <c r="J1592" s="225">
        <v>100.93</v>
      </c>
      <c r="K1592" s="225">
        <v>23.1</v>
      </c>
      <c r="L1592" s="225">
        <v>2331</v>
      </c>
    </row>
    <row r="1593" spans="1:12" s="241" customFormat="1" hidden="1" outlineLevel="2" x14ac:dyDescent="0.25">
      <c r="A1593" s="243"/>
      <c r="B1593" s="228"/>
      <c r="C1593" s="242" t="s">
        <v>416</v>
      </c>
      <c r="D1593" s="226" t="s">
        <v>16</v>
      </c>
      <c r="E1593" s="225">
        <v>98.6</v>
      </c>
      <c r="F1593" s="225">
        <v>1</v>
      </c>
      <c r="G1593" s="225">
        <v>11.832000000000001</v>
      </c>
      <c r="H1593" s="225"/>
      <c r="I1593" s="225">
        <v>1</v>
      </c>
      <c r="J1593" s="225">
        <v>100.93</v>
      </c>
      <c r="K1593" s="225">
        <v>23.1</v>
      </c>
      <c r="L1593" s="225">
        <v>2331</v>
      </c>
    </row>
    <row r="1594" spans="1:12" s="224" customFormat="1" collapsed="1" x14ac:dyDescent="0.25">
      <c r="A1594" s="229"/>
      <c r="B1594" s="228" t="s">
        <v>1</v>
      </c>
      <c r="C1594" s="227" t="s">
        <v>415</v>
      </c>
      <c r="D1594" s="226"/>
      <c r="E1594" s="225"/>
      <c r="F1594" s="225"/>
      <c r="G1594" s="225"/>
      <c r="H1594" s="225">
        <v>24.7</v>
      </c>
      <c r="I1594" s="225">
        <v>1</v>
      </c>
      <c r="J1594" s="225">
        <v>2.96</v>
      </c>
      <c r="K1594" s="225"/>
      <c r="L1594" s="225"/>
    </row>
    <row r="1595" spans="1:12" s="241" customFormat="1" ht="25.5" hidden="1" outlineLevel="2" x14ac:dyDescent="0.25">
      <c r="A1595" s="243" t="s">
        <v>0</v>
      </c>
      <c r="B1595" s="228" t="s">
        <v>414</v>
      </c>
      <c r="C1595" s="242" t="s">
        <v>17</v>
      </c>
      <c r="D1595" s="226" t="s">
        <v>18</v>
      </c>
      <c r="E1595" s="225">
        <v>0.79</v>
      </c>
      <c r="F1595" s="225">
        <v>1</v>
      </c>
      <c r="G1595" s="225">
        <v>9.4799999999999995E-2</v>
      </c>
      <c r="H1595" s="225">
        <v>31.26</v>
      </c>
      <c r="I1595" s="225">
        <v>1</v>
      </c>
      <c r="J1595" s="225">
        <v>2.96</v>
      </c>
      <c r="K1595" s="225">
        <v>9.1300000000000008</v>
      </c>
      <c r="L1595" s="225">
        <v>27</v>
      </c>
    </row>
    <row r="1596" spans="1:12" s="235" customFormat="1" hidden="1" outlineLevel="2" x14ac:dyDescent="0.25">
      <c r="A1596" s="247"/>
      <c r="B1596" s="245"/>
      <c r="C1596" s="246" t="s">
        <v>19</v>
      </c>
      <c r="D1596" s="245" t="s">
        <v>16</v>
      </c>
      <c r="E1596" s="244">
        <v>0.79</v>
      </c>
      <c r="F1596" s="244">
        <v>1</v>
      </c>
      <c r="G1596" s="244">
        <v>9.4799999999999995E-2</v>
      </c>
      <c r="H1596" s="244">
        <v>13.5</v>
      </c>
      <c r="I1596" s="244">
        <v>1</v>
      </c>
      <c r="J1596" s="244">
        <v>1.28</v>
      </c>
      <c r="K1596" s="244"/>
      <c r="L1596" s="244">
        <v>12</v>
      </c>
    </row>
    <row r="1597" spans="1:12" s="224" customFormat="1" collapsed="1" x14ac:dyDescent="0.25">
      <c r="A1597" s="229"/>
      <c r="B1597" s="228" t="s">
        <v>2</v>
      </c>
      <c r="C1597" s="227" t="s">
        <v>413</v>
      </c>
      <c r="D1597" s="226"/>
      <c r="E1597" s="225"/>
      <c r="F1597" s="225"/>
      <c r="G1597" s="225"/>
      <c r="H1597" s="225">
        <v>10.67</v>
      </c>
      <c r="I1597" s="225">
        <v>1</v>
      </c>
      <c r="J1597" s="225">
        <v>1.28</v>
      </c>
      <c r="K1597" s="225">
        <v>23.1</v>
      </c>
      <c r="L1597" s="225">
        <v>30</v>
      </c>
    </row>
    <row r="1598" spans="1:12" s="241" customFormat="1" hidden="1" outlineLevel="2" x14ac:dyDescent="0.25">
      <c r="A1598" s="243"/>
      <c r="B1598" s="228"/>
      <c r="C1598" s="242" t="s">
        <v>19</v>
      </c>
      <c r="D1598" s="226" t="s">
        <v>16</v>
      </c>
      <c r="E1598" s="225">
        <v>0.79</v>
      </c>
      <c r="F1598" s="225">
        <v>1</v>
      </c>
      <c r="G1598" s="225">
        <v>9.4799999999999995E-2</v>
      </c>
      <c r="H1598" s="225"/>
      <c r="I1598" s="225">
        <v>1</v>
      </c>
      <c r="J1598" s="225">
        <v>1.28</v>
      </c>
      <c r="K1598" s="225">
        <v>9.1300000000000008</v>
      </c>
      <c r="L1598" s="225">
        <v>12</v>
      </c>
    </row>
    <row r="1599" spans="1:12" s="230" customFormat="1" outlineLevel="1" collapsed="1" x14ac:dyDescent="0.25">
      <c r="A1599" s="234"/>
      <c r="B1599" s="232"/>
      <c r="C1599" s="233" t="s">
        <v>399</v>
      </c>
      <c r="D1599" s="232" t="s">
        <v>16</v>
      </c>
      <c r="E1599" s="231">
        <v>98.6</v>
      </c>
      <c r="F1599" s="231">
        <v>1</v>
      </c>
      <c r="G1599" s="231">
        <v>11.832000000000001</v>
      </c>
      <c r="H1599" s="231"/>
      <c r="I1599" s="231"/>
      <c r="J1599" s="231"/>
      <c r="K1599" s="231"/>
      <c r="L1599" s="231"/>
    </row>
    <row r="1600" spans="1:12" s="230" customFormat="1" outlineLevel="1" x14ac:dyDescent="0.25">
      <c r="A1600" s="234"/>
      <c r="B1600" s="232"/>
      <c r="C1600" s="233" t="s">
        <v>412</v>
      </c>
      <c r="D1600" s="232" t="s">
        <v>16</v>
      </c>
      <c r="E1600" s="231">
        <v>0.79</v>
      </c>
      <c r="F1600" s="231">
        <v>1</v>
      </c>
      <c r="G1600" s="231">
        <v>9.4799999999999995E-2</v>
      </c>
      <c r="H1600" s="231"/>
      <c r="I1600" s="231"/>
      <c r="J1600" s="231"/>
      <c r="K1600" s="231"/>
      <c r="L1600" s="231"/>
    </row>
    <row r="1601" spans="1:12" s="235" customFormat="1" x14ac:dyDescent="0.25">
      <c r="A1601" s="240"/>
      <c r="B1601" s="239"/>
      <c r="C1601" s="238" t="s">
        <v>398</v>
      </c>
      <c r="D1601" s="237"/>
      <c r="E1601" s="236"/>
      <c r="F1601" s="236"/>
      <c r="G1601" s="236"/>
      <c r="H1601" s="236"/>
      <c r="I1601" s="236"/>
      <c r="J1601" s="236">
        <v>103.89</v>
      </c>
      <c r="K1601" s="236"/>
      <c r="L1601" s="236"/>
    </row>
    <row r="1602" spans="1:12" s="230" customFormat="1" outlineLevel="1" x14ac:dyDescent="0.25">
      <c r="A1602" s="234"/>
      <c r="B1602" s="232"/>
      <c r="C1602" s="233" t="s">
        <v>397</v>
      </c>
      <c r="D1602" s="232"/>
      <c r="E1602" s="231"/>
      <c r="F1602" s="231"/>
      <c r="G1602" s="231"/>
      <c r="H1602" s="231"/>
      <c r="I1602" s="231"/>
      <c r="J1602" s="231">
        <v>102.21</v>
      </c>
      <c r="K1602" s="231"/>
      <c r="L1602" s="231">
        <v>2361</v>
      </c>
    </row>
    <row r="1603" spans="1:12" s="224" customFormat="1" ht="22.5" x14ac:dyDescent="0.25">
      <c r="A1603" s="229"/>
      <c r="B1603" s="228" t="s">
        <v>1043</v>
      </c>
      <c r="C1603" s="227" t="s">
        <v>1044</v>
      </c>
      <c r="D1603" s="226" t="s">
        <v>20</v>
      </c>
      <c r="E1603" s="225">
        <v>87</v>
      </c>
      <c r="F1603" s="225">
        <v>1</v>
      </c>
      <c r="G1603" s="225">
        <v>87</v>
      </c>
      <c r="H1603" s="225"/>
      <c r="I1603" s="225"/>
      <c r="J1603" s="225">
        <v>88.92</v>
      </c>
      <c r="K1603" s="225"/>
      <c r="L1603" s="225">
        <v>2054</v>
      </c>
    </row>
    <row r="1604" spans="1:12" s="224" customFormat="1" ht="22.5" x14ac:dyDescent="0.25">
      <c r="A1604" s="229"/>
      <c r="B1604" s="228" t="s">
        <v>1043</v>
      </c>
      <c r="C1604" s="227" t="s">
        <v>1042</v>
      </c>
      <c r="D1604" s="226" t="s">
        <v>20</v>
      </c>
      <c r="E1604" s="225">
        <v>44</v>
      </c>
      <c r="F1604" s="225">
        <v>1</v>
      </c>
      <c r="G1604" s="225">
        <v>44</v>
      </c>
      <c r="H1604" s="225"/>
      <c r="I1604" s="225"/>
      <c r="J1604" s="225">
        <v>44.97</v>
      </c>
      <c r="K1604" s="225"/>
      <c r="L1604" s="225">
        <v>1039</v>
      </c>
    </row>
    <row r="1605" spans="1:12" s="195" customFormat="1" x14ac:dyDescent="0.25">
      <c r="A1605" s="215"/>
      <c r="B1605" s="215"/>
      <c r="C1605" s="216" t="s">
        <v>390</v>
      </c>
      <c r="D1605" s="215"/>
      <c r="E1605" s="214"/>
      <c r="F1605" s="214"/>
      <c r="G1605" s="214"/>
      <c r="H1605" s="214"/>
      <c r="I1605" s="214"/>
      <c r="J1605" s="213">
        <v>237.78</v>
      </c>
      <c r="K1605" s="213"/>
      <c r="L1605" s="213"/>
    </row>
    <row r="1606" spans="1:12" s="217" customFormat="1" ht="91.9" customHeight="1" x14ac:dyDescent="0.25">
      <c r="A1606" s="223" t="s">
        <v>661</v>
      </c>
      <c r="B1606" s="222" t="s">
        <v>1168</v>
      </c>
      <c r="C1606" s="221" t="s">
        <v>1167</v>
      </c>
      <c r="D1606" s="220" t="s">
        <v>21</v>
      </c>
      <c r="E1606" s="219">
        <v>2.68</v>
      </c>
      <c r="F1606" s="219">
        <v>1</v>
      </c>
      <c r="G1606" s="219">
        <v>2.68</v>
      </c>
      <c r="H1606" s="218"/>
      <c r="I1606" s="218"/>
      <c r="J1606" s="218"/>
      <c r="K1606" s="218"/>
      <c r="L1606" s="218"/>
    </row>
    <row r="1607" spans="1:12" s="224" customFormat="1" x14ac:dyDescent="0.25">
      <c r="A1607" s="229"/>
      <c r="B1607" s="228" t="s">
        <v>0</v>
      </c>
      <c r="C1607" s="227" t="s">
        <v>404</v>
      </c>
      <c r="D1607" s="226"/>
      <c r="E1607" s="225"/>
      <c r="F1607" s="225"/>
      <c r="G1607" s="225"/>
      <c r="H1607" s="225">
        <v>120.32</v>
      </c>
      <c r="I1607" s="225">
        <v>1.1499999999999999</v>
      </c>
      <c r="J1607" s="225">
        <v>370.83</v>
      </c>
      <c r="K1607" s="225">
        <v>23.1</v>
      </c>
      <c r="L1607" s="225">
        <v>8566</v>
      </c>
    </row>
    <row r="1608" spans="1:12" s="241" customFormat="1" hidden="1" outlineLevel="2" x14ac:dyDescent="0.25">
      <c r="A1608" s="243"/>
      <c r="B1608" s="228"/>
      <c r="C1608" s="242" t="s">
        <v>524</v>
      </c>
      <c r="D1608" s="226" t="s">
        <v>16</v>
      </c>
      <c r="E1608" s="225">
        <v>12.8</v>
      </c>
      <c r="F1608" s="225">
        <v>1.1499999999999999</v>
      </c>
      <c r="G1608" s="225">
        <v>39.449599999999997</v>
      </c>
      <c r="H1608" s="225"/>
      <c r="I1608" s="225">
        <v>1</v>
      </c>
      <c r="J1608" s="225">
        <v>370.83</v>
      </c>
      <c r="K1608" s="225">
        <v>23.1</v>
      </c>
      <c r="L1608" s="225">
        <v>8566</v>
      </c>
    </row>
    <row r="1609" spans="1:12" s="224" customFormat="1" collapsed="1" x14ac:dyDescent="0.25">
      <c r="A1609" s="229"/>
      <c r="B1609" s="228" t="s">
        <v>1</v>
      </c>
      <c r="C1609" s="227" t="s">
        <v>415</v>
      </c>
      <c r="D1609" s="226"/>
      <c r="E1609" s="225"/>
      <c r="F1609" s="225"/>
      <c r="G1609" s="225"/>
      <c r="H1609" s="225">
        <v>41.17</v>
      </c>
      <c r="I1609" s="225">
        <v>1.25</v>
      </c>
      <c r="J1609" s="225">
        <v>137.91</v>
      </c>
      <c r="K1609" s="225"/>
      <c r="L1609" s="225"/>
    </row>
    <row r="1610" spans="1:12" s="241" customFormat="1" hidden="1" outlineLevel="2" x14ac:dyDescent="0.25">
      <c r="A1610" s="243" t="s">
        <v>0</v>
      </c>
      <c r="B1610" s="228" t="s">
        <v>477</v>
      </c>
      <c r="C1610" s="242" t="s">
        <v>33</v>
      </c>
      <c r="D1610" s="226" t="s">
        <v>18</v>
      </c>
      <c r="E1610" s="225">
        <v>0.01</v>
      </c>
      <c r="F1610" s="225">
        <v>1</v>
      </c>
      <c r="G1610" s="225">
        <v>2.6800000000000001E-2</v>
      </c>
      <c r="H1610" s="225">
        <v>86.4</v>
      </c>
      <c r="I1610" s="225">
        <v>1</v>
      </c>
      <c r="J1610" s="225">
        <v>2.3199999999999998</v>
      </c>
      <c r="K1610" s="225">
        <v>9.1300000000000008</v>
      </c>
      <c r="L1610" s="225">
        <v>21</v>
      </c>
    </row>
    <row r="1611" spans="1:12" s="235" customFormat="1" hidden="1" outlineLevel="2" x14ac:dyDescent="0.25">
      <c r="A1611" s="247"/>
      <c r="B1611" s="245"/>
      <c r="C1611" s="246" t="s">
        <v>19</v>
      </c>
      <c r="D1611" s="245" t="s">
        <v>16</v>
      </c>
      <c r="E1611" s="244">
        <v>0.01</v>
      </c>
      <c r="F1611" s="244">
        <v>1</v>
      </c>
      <c r="G1611" s="244">
        <v>2.6800000000000001E-2</v>
      </c>
      <c r="H1611" s="244">
        <v>13.5</v>
      </c>
      <c r="I1611" s="244">
        <v>1</v>
      </c>
      <c r="J1611" s="244">
        <v>0.36</v>
      </c>
      <c r="K1611" s="244"/>
      <c r="L1611" s="244">
        <v>3</v>
      </c>
    </row>
    <row r="1612" spans="1:12" s="241" customFormat="1" ht="38.25" hidden="1" outlineLevel="2" x14ac:dyDescent="0.25">
      <c r="A1612" s="243" t="s">
        <v>1</v>
      </c>
      <c r="B1612" s="228" t="s">
        <v>994</v>
      </c>
      <c r="C1612" s="242" t="s">
        <v>993</v>
      </c>
      <c r="D1612" s="226" t="s">
        <v>18</v>
      </c>
      <c r="E1612" s="225">
        <v>1.27</v>
      </c>
      <c r="F1612" s="225">
        <v>1</v>
      </c>
      <c r="G1612" s="225">
        <v>3.4036</v>
      </c>
      <c r="H1612" s="225">
        <v>29.67</v>
      </c>
      <c r="I1612" s="225">
        <v>1</v>
      </c>
      <c r="J1612" s="225">
        <v>100.98</v>
      </c>
      <c r="K1612" s="225">
        <v>9.1300000000000008</v>
      </c>
      <c r="L1612" s="225">
        <v>922</v>
      </c>
    </row>
    <row r="1613" spans="1:12" s="241" customFormat="1" hidden="1" outlineLevel="2" x14ac:dyDescent="0.25">
      <c r="A1613" s="243" t="s">
        <v>2</v>
      </c>
      <c r="B1613" s="228" t="s">
        <v>428</v>
      </c>
      <c r="C1613" s="242" t="s">
        <v>24</v>
      </c>
      <c r="D1613" s="226" t="s">
        <v>18</v>
      </c>
      <c r="E1613" s="225">
        <v>0.04</v>
      </c>
      <c r="F1613" s="225">
        <v>1</v>
      </c>
      <c r="G1613" s="225">
        <v>0.1072</v>
      </c>
      <c r="H1613" s="225">
        <v>65.709999999999994</v>
      </c>
      <c r="I1613" s="225">
        <v>1</v>
      </c>
      <c r="J1613" s="225">
        <v>7.04</v>
      </c>
      <c r="K1613" s="225">
        <v>9.1300000000000008</v>
      </c>
      <c r="L1613" s="225">
        <v>64</v>
      </c>
    </row>
    <row r="1614" spans="1:12" s="235" customFormat="1" hidden="1" outlineLevel="2" x14ac:dyDescent="0.25">
      <c r="A1614" s="247"/>
      <c r="B1614" s="245"/>
      <c r="C1614" s="246" t="s">
        <v>19</v>
      </c>
      <c r="D1614" s="245" t="s">
        <v>16</v>
      </c>
      <c r="E1614" s="244">
        <v>0.04</v>
      </c>
      <c r="F1614" s="244">
        <v>1</v>
      </c>
      <c r="G1614" s="244">
        <v>0.1072</v>
      </c>
      <c r="H1614" s="244">
        <v>11.6</v>
      </c>
      <c r="I1614" s="244">
        <v>1</v>
      </c>
      <c r="J1614" s="244">
        <v>1.24</v>
      </c>
      <c r="K1614" s="244"/>
      <c r="L1614" s="244">
        <v>11</v>
      </c>
    </row>
    <row r="1615" spans="1:12" s="224" customFormat="1" collapsed="1" x14ac:dyDescent="0.25">
      <c r="A1615" s="229"/>
      <c r="B1615" s="228" t="s">
        <v>2</v>
      </c>
      <c r="C1615" s="227" t="s">
        <v>413</v>
      </c>
      <c r="D1615" s="226"/>
      <c r="E1615" s="225"/>
      <c r="F1615" s="225"/>
      <c r="G1615" s="225"/>
      <c r="H1615" s="225">
        <v>0.6</v>
      </c>
      <c r="I1615" s="225">
        <v>1.25</v>
      </c>
      <c r="J1615" s="225">
        <v>2.0099999999999998</v>
      </c>
      <c r="K1615" s="225">
        <v>23.1</v>
      </c>
      <c r="L1615" s="225">
        <v>46</v>
      </c>
    </row>
    <row r="1616" spans="1:12" s="241" customFormat="1" hidden="1" outlineLevel="2" x14ac:dyDescent="0.25">
      <c r="A1616" s="243"/>
      <c r="B1616" s="228"/>
      <c r="C1616" s="242" t="s">
        <v>19</v>
      </c>
      <c r="D1616" s="226" t="s">
        <v>16</v>
      </c>
      <c r="E1616" s="225">
        <v>6.25E-2</v>
      </c>
      <c r="F1616" s="225">
        <v>1</v>
      </c>
      <c r="G1616" s="225">
        <v>0.16750000000000001</v>
      </c>
      <c r="H1616" s="225"/>
      <c r="I1616" s="225">
        <v>1</v>
      </c>
      <c r="J1616" s="225">
        <v>2.0099999999999998</v>
      </c>
      <c r="K1616" s="225">
        <v>23.1</v>
      </c>
      <c r="L1616" s="225">
        <v>46</v>
      </c>
    </row>
    <row r="1617" spans="1:12" s="224" customFormat="1" collapsed="1" x14ac:dyDescent="0.25">
      <c r="A1617" s="229"/>
      <c r="B1617" s="228" t="s">
        <v>3</v>
      </c>
      <c r="C1617" s="227" t="s">
        <v>402</v>
      </c>
      <c r="D1617" s="226"/>
      <c r="E1617" s="225"/>
      <c r="F1617" s="225"/>
      <c r="G1617" s="225"/>
      <c r="H1617" s="225">
        <v>68.930000000000007</v>
      </c>
      <c r="I1617" s="225">
        <v>1</v>
      </c>
      <c r="J1617" s="225">
        <v>184.73</v>
      </c>
      <c r="K1617" s="225"/>
      <c r="L1617" s="225"/>
    </row>
    <row r="1618" spans="1:12" s="241" customFormat="1" hidden="1" outlineLevel="2" x14ac:dyDescent="0.25">
      <c r="A1618" s="243" t="s">
        <v>3</v>
      </c>
      <c r="B1618" s="228" t="s">
        <v>458</v>
      </c>
      <c r="C1618" s="242" t="s">
        <v>22</v>
      </c>
      <c r="D1618" s="226" t="s">
        <v>23</v>
      </c>
      <c r="E1618" s="225">
        <v>0.86909999999999998</v>
      </c>
      <c r="F1618" s="225">
        <v>1</v>
      </c>
      <c r="G1618" s="225">
        <v>2.3291879999999998</v>
      </c>
      <c r="H1618" s="225">
        <v>2.44</v>
      </c>
      <c r="I1618" s="225">
        <v>1</v>
      </c>
      <c r="J1618" s="225">
        <v>5.68</v>
      </c>
      <c r="K1618" s="225">
        <v>5.34</v>
      </c>
      <c r="L1618" s="225">
        <v>30</v>
      </c>
    </row>
    <row r="1619" spans="1:12" s="241" customFormat="1" ht="25.5" hidden="1" outlineLevel="2" x14ac:dyDescent="0.25">
      <c r="A1619" s="243" t="s">
        <v>4</v>
      </c>
      <c r="B1619" s="228" t="s">
        <v>1002</v>
      </c>
      <c r="C1619" s="242" t="s">
        <v>1001</v>
      </c>
      <c r="D1619" s="226" t="s">
        <v>353</v>
      </c>
      <c r="E1619" s="225">
        <v>0.125</v>
      </c>
      <c r="F1619" s="225">
        <v>1</v>
      </c>
      <c r="G1619" s="225">
        <v>0.33500000000000002</v>
      </c>
      <c r="H1619" s="225">
        <v>270</v>
      </c>
      <c r="I1619" s="225">
        <v>1</v>
      </c>
      <c r="J1619" s="225">
        <v>90.45</v>
      </c>
      <c r="K1619" s="225">
        <v>5.34</v>
      </c>
      <c r="L1619" s="225">
        <v>483</v>
      </c>
    </row>
    <row r="1620" spans="1:12" s="241" customFormat="1" ht="25.5" hidden="1" outlineLevel="2" x14ac:dyDescent="0.25">
      <c r="A1620" s="243" t="s">
        <v>6</v>
      </c>
      <c r="B1620" s="228" t="s">
        <v>1000</v>
      </c>
      <c r="C1620" s="242" t="s">
        <v>999</v>
      </c>
      <c r="D1620" s="226" t="s">
        <v>31</v>
      </c>
      <c r="E1620" s="225">
        <v>2.3800000000000002E-3</v>
      </c>
      <c r="F1620" s="225">
        <v>1</v>
      </c>
      <c r="G1620" s="225">
        <v>6.3784000000000002E-3</v>
      </c>
      <c r="H1620" s="225">
        <v>13889.45</v>
      </c>
      <c r="I1620" s="225">
        <v>1</v>
      </c>
      <c r="J1620" s="225">
        <v>88.59</v>
      </c>
      <c r="K1620" s="225">
        <v>5.34</v>
      </c>
      <c r="L1620" s="225">
        <v>473</v>
      </c>
    </row>
    <row r="1621" spans="1:12" s="230" customFormat="1" outlineLevel="1" collapsed="1" x14ac:dyDescent="0.25">
      <c r="A1621" s="234"/>
      <c r="B1621" s="232"/>
      <c r="C1621" s="233" t="s">
        <v>399</v>
      </c>
      <c r="D1621" s="232" t="s">
        <v>16</v>
      </c>
      <c r="E1621" s="231">
        <v>14.72</v>
      </c>
      <c r="F1621" s="231">
        <v>1.1499999999999999</v>
      </c>
      <c r="G1621" s="231">
        <v>39.449599999999997</v>
      </c>
      <c r="H1621" s="231"/>
      <c r="I1621" s="231"/>
      <c r="J1621" s="231"/>
      <c r="K1621" s="231"/>
      <c r="L1621" s="231"/>
    </row>
    <row r="1622" spans="1:12" s="230" customFormat="1" outlineLevel="1" x14ac:dyDescent="0.25">
      <c r="A1622" s="234"/>
      <c r="B1622" s="232"/>
      <c r="C1622" s="233" t="s">
        <v>412</v>
      </c>
      <c r="D1622" s="232" t="s">
        <v>16</v>
      </c>
      <c r="E1622" s="231">
        <v>0.05</v>
      </c>
      <c r="F1622" s="231">
        <v>1.25</v>
      </c>
      <c r="G1622" s="231">
        <v>0.16750000000000001</v>
      </c>
      <c r="H1622" s="231"/>
      <c r="I1622" s="231"/>
      <c r="J1622" s="231"/>
      <c r="K1622" s="231"/>
      <c r="L1622" s="231"/>
    </row>
    <row r="1623" spans="1:12" s="235" customFormat="1" x14ac:dyDescent="0.25">
      <c r="A1623" s="240"/>
      <c r="B1623" s="239"/>
      <c r="C1623" s="238" t="s">
        <v>398</v>
      </c>
      <c r="D1623" s="237"/>
      <c r="E1623" s="236"/>
      <c r="F1623" s="236"/>
      <c r="G1623" s="236"/>
      <c r="H1623" s="236"/>
      <c r="I1623" s="236"/>
      <c r="J1623" s="236">
        <v>693.47</v>
      </c>
      <c r="K1623" s="236"/>
      <c r="L1623" s="236"/>
    </row>
    <row r="1624" spans="1:12" s="230" customFormat="1" outlineLevel="1" x14ac:dyDescent="0.25">
      <c r="A1624" s="234"/>
      <c r="B1624" s="232"/>
      <c r="C1624" s="233" t="s">
        <v>397</v>
      </c>
      <c r="D1624" s="232"/>
      <c r="E1624" s="231"/>
      <c r="F1624" s="231"/>
      <c r="G1624" s="231"/>
      <c r="H1624" s="231"/>
      <c r="I1624" s="231"/>
      <c r="J1624" s="231">
        <v>372.84</v>
      </c>
      <c r="K1624" s="231"/>
      <c r="L1624" s="231">
        <v>8613</v>
      </c>
    </row>
    <row r="1625" spans="1:12" s="224" customFormat="1" x14ac:dyDescent="0.25">
      <c r="A1625" s="229"/>
      <c r="B1625" s="228" t="s">
        <v>985</v>
      </c>
      <c r="C1625" s="227" t="s">
        <v>986</v>
      </c>
      <c r="D1625" s="226" t="s">
        <v>20</v>
      </c>
      <c r="E1625" s="225">
        <v>121</v>
      </c>
      <c r="F1625" s="225">
        <v>0.9</v>
      </c>
      <c r="G1625" s="225">
        <v>108.9</v>
      </c>
      <c r="H1625" s="225"/>
      <c r="I1625" s="225"/>
      <c r="J1625" s="225">
        <v>406.02</v>
      </c>
      <c r="K1625" s="225"/>
      <c r="L1625" s="225">
        <v>9379</v>
      </c>
    </row>
    <row r="1626" spans="1:12" s="224" customFormat="1" x14ac:dyDescent="0.25">
      <c r="A1626" s="229"/>
      <c r="B1626" s="228" t="s">
        <v>985</v>
      </c>
      <c r="C1626" s="227" t="s">
        <v>984</v>
      </c>
      <c r="D1626" s="226" t="s">
        <v>20</v>
      </c>
      <c r="E1626" s="225">
        <v>72</v>
      </c>
      <c r="F1626" s="225">
        <v>0.85</v>
      </c>
      <c r="G1626" s="225">
        <v>61.2</v>
      </c>
      <c r="H1626" s="225"/>
      <c r="I1626" s="225"/>
      <c r="J1626" s="225">
        <v>228.18</v>
      </c>
      <c r="K1626" s="225"/>
      <c r="L1626" s="225">
        <v>5271</v>
      </c>
    </row>
    <row r="1627" spans="1:12" s="195" customFormat="1" x14ac:dyDescent="0.25">
      <c r="A1627" s="215"/>
      <c r="B1627" s="215"/>
      <c r="C1627" s="216" t="s">
        <v>390</v>
      </c>
      <c r="D1627" s="215"/>
      <c r="E1627" s="214"/>
      <c r="F1627" s="214"/>
      <c r="G1627" s="214"/>
      <c r="H1627" s="214"/>
      <c r="I1627" s="214"/>
      <c r="J1627" s="213">
        <v>1327.67</v>
      </c>
      <c r="K1627" s="213"/>
      <c r="L1627" s="213"/>
    </row>
    <row r="1628" spans="1:12" s="217" customFormat="1" ht="45.95" customHeight="1" x14ac:dyDescent="0.25">
      <c r="A1628" s="223" t="s">
        <v>660</v>
      </c>
      <c r="B1628" s="222" t="s">
        <v>1166</v>
      </c>
      <c r="C1628" s="221" t="s">
        <v>1165</v>
      </c>
      <c r="D1628" s="220" t="s">
        <v>435</v>
      </c>
      <c r="E1628" s="219">
        <v>274.7</v>
      </c>
      <c r="F1628" s="219">
        <v>1</v>
      </c>
      <c r="G1628" s="219">
        <v>274.7</v>
      </c>
      <c r="H1628" s="218">
        <v>25.88</v>
      </c>
      <c r="I1628" s="218">
        <v>1</v>
      </c>
      <c r="J1628" s="218">
        <v>7109.24</v>
      </c>
      <c r="K1628" s="218"/>
      <c r="L1628" s="218"/>
    </row>
    <row r="1629" spans="1:12" s="195" customFormat="1" x14ac:dyDescent="0.25">
      <c r="A1629" s="215"/>
      <c r="B1629" s="215"/>
      <c r="C1629" s="216" t="s">
        <v>390</v>
      </c>
      <c r="D1629" s="215"/>
      <c r="E1629" s="214"/>
      <c r="F1629" s="214"/>
      <c r="G1629" s="214"/>
      <c r="H1629" s="214"/>
      <c r="I1629" s="214"/>
      <c r="J1629" s="213">
        <v>7109.24</v>
      </c>
      <c r="K1629" s="213"/>
      <c r="L1629" s="213"/>
    </row>
    <row r="1630" spans="1:12" s="217" customFormat="1" ht="45.95" customHeight="1" x14ac:dyDescent="0.25">
      <c r="A1630" s="223" t="s">
        <v>659</v>
      </c>
      <c r="B1630" s="222" t="s">
        <v>1164</v>
      </c>
      <c r="C1630" s="221" t="s">
        <v>1163</v>
      </c>
      <c r="D1630" s="220" t="s">
        <v>436</v>
      </c>
      <c r="E1630" s="219">
        <v>33.5</v>
      </c>
      <c r="F1630" s="219">
        <v>1</v>
      </c>
      <c r="G1630" s="219">
        <v>33.5</v>
      </c>
      <c r="H1630" s="218">
        <v>30.9</v>
      </c>
      <c r="I1630" s="218">
        <v>1</v>
      </c>
      <c r="J1630" s="218">
        <v>1035.1500000000001</v>
      </c>
      <c r="K1630" s="218"/>
      <c r="L1630" s="218"/>
    </row>
    <row r="1631" spans="1:12" s="195" customFormat="1" x14ac:dyDescent="0.25">
      <c r="A1631" s="215"/>
      <c r="B1631" s="215"/>
      <c r="C1631" s="216" t="s">
        <v>390</v>
      </c>
      <c r="D1631" s="215"/>
      <c r="E1631" s="214"/>
      <c r="F1631" s="214"/>
      <c r="G1631" s="214"/>
      <c r="H1631" s="214"/>
      <c r="I1631" s="214"/>
      <c r="J1631" s="213">
        <v>1035.1500000000001</v>
      </c>
      <c r="K1631" s="213"/>
      <c r="L1631" s="213"/>
    </row>
    <row r="1632" spans="1:12" s="217" customFormat="1" ht="91.9" customHeight="1" x14ac:dyDescent="0.25">
      <c r="A1632" s="223" t="s">
        <v>653</v>
      </c>
      <c r="B1632" s="222" t="s">
        <v>1004</v>
      </c>
      <c r="C1632" s="221" t="s">
        <v>1003</v>
      </c>
      <c r="D1632" s="220" t="s">
        <v>21</v>
      </c>
      <c r="E1632" s="219">
        <v>6.25</v>
      </c>
      <c r="F1632" s="219">
        <v>1</v>
      </c>
      <c r="G1632" s="219">
        <v>6.25</v>
      </c>
      <c r="H1632" s="218"/>
      <c r="I1632" s="218"/>
      <c r="J1632" s="218"/>
      <c r="K1632" s="218"/>
      <c r="L1632" s="218"/>
    </row>
    <row r="1633" spans="1:12" s="224" customFormat="1" x14ac:dyDescent="0.25">
      <c r="A1633" s="229"/>
      <c r="B1633" s="228" t="s">
        <v>0</v>
      </c>
      <c r="C1633" s="227" t="s">
        <v>404</v>
      </c>
      <c r="D1633" s="226"/>
      <c r="E1633" s="225"/>
      <c r="F1633" s="225"/>
      <c r="G1633" s="225"/>
      <c r="H1633" s="225">
        <v>123.89</v>
      </c>
      <c r="I1633" s="225">
        <v>1.1499999999999999</v>
      </c>
      <c r="J1633" s="225">
        <v>890.44</v>
      </c>
      <c r="K1633" s="225">
        <v>23.1</v>
      </c>
      <c r="L1633" s="225">
        <v>20570</v>
      </c>
    </row>
    <row r="1634" spans="1:12" s="241" customFormat="1" hidden="1" outlineLevel="2" x14ac:dyDescent="0.25">
      <c r="A1634" s="243"/>
      <c r="B1634" s="228"/>
      <c r="C1634" s="242" t="s">
        <v>524</v>
      </c>
      <c r="D1634" s="226" t="s">
        <v>16</v>
      </c>
      <c r="E1634" s="225">
        <v>13.18</v>
      </c>
      <c r="F1634" s="225">
        <v>1.1499999999999999</v>
      </c>
      <c r="G1634" s="225">
        <v>94.731250000000003</v>
      </c>
      <c r="H1634" s="225"/>
      <c r="I1634" s="225">
        <v>1</v>
      </c>
      <c r="J1634" s="225">
        <v>890.44</v>
      </c>
      <c r="K1634" s="225">
        <v>23.1</v>
      </c>
      <c r="L1634" s="225">
        <v>20570</v>
      </c>
    </row>
    <row r="1635" spans="1:12" s="224" customFormat="1" collapsed="1" x14ac:dyDescent="0.25">
      <c r="A1635" s="229"/>
      <c r="B1635" s="228" t="s">
        <v>1</v>
      </c>
      <c r="C1635" s="227" t="s">
        <v>415</v>
      </c>
      <c r="D1635" s="226"/>
      <c r="E1635" s="225"/>
      <c r="F1635" s="225"/>
      <c r="G1635" s="225"/>
      <c r="H1635" s="225">
        <v>40.51</v>
      </c>
      <c r="I1635" s="225">
        <v>1.25</v>
      </c>
      <c r="J1635" s="225">
        <v>316.5</v>
      </c>
      <c r="K1635" s="225"/>
      <c r="L1635" s="225"/>
    </row>
    <row r="1636" spans="1:12" s="241" customFormat="1" hidden="1" outlineLevel="2" x14ac:dyDescent="0.25">
      <c r="A1636" s="243" t="s">
        <v>0</v>
      </c>
      <c r="B1636" s="228" t="s">
        <v>477</v>
      </c>
      <c r="C1636" s="242" t="s">
        <v>33</v>
      </c>
      <c r="D1636" s="226" t="s">
        <v>18</v>
      </c>
      <c r="E1636" s="225">
        <v>0.01</v>
      </c>
      <c r="F1636" s="225">
        <v>1</v>
      </c>
      <c r="G1636" s="225">
        <v>6.25E-2</v>
      </c>
      <c r="H1636" s="225">
        <v>86.4</v>
      </c>
      <c r="I1636" s="225">
        <v>1</v>
      </c>
      <c r="J1636" s="225">
        <v>5.4</v>
      </c>
      <c r="K1636" s="225">
        <v>9.1300000000000008</v>
      </c>
      <c r="L1636" s="225">
        <v>49</v>
      </c>
    </row>
    <row r="1637" spans="1:12" s="235" customFormat="1" hidden="1" outlineLevel="2" x14ac:dyDescent="0.25">
      <c r="A1637" s="247"/>
      <c r="B1637" s="245"/>
      <c r="C1637" s="246" t="s">
        <v>19</v>
      </c>
      <c r="D1637" s="245" t="s">
        <v>16</v>
      </c>
      <c r="E1637" s="244">
        <v>0.01</v>
      </c>
      <c r="F1637" s="244">
        <v>1</v>
      </c>
      <c r="G1637" s="244">
        <v>6.25E-2</v>
      </c>
      <c r="H1637" s="244">
        <v>13.5</v>
      </c>
      <c r="I1637" s="244">
        <v>1</v>
      </c>
      <c r="J1637" s="244">
        <v>0.84</v>
      </c>
      <c r="K1637" s="244"/>
      <c r="L1637" s="244">
        <v>8</v>
      </c>
    </row>
    <row r="1638" spans="1:12" s="241" customFormat="1" ht="38.25" hidden="1" outlineLevel="2" x14ac:dyDescent="0.25">
      <c r="A1638" s="243" t="s">
        <v>1</v>
      </c>
      <c r="B1638" s="228" t="s">
        <v>994</v>
      </c>
      <c r="C1638" s="242" t="s">
        <v>993</v>
      </c>
      <c r="D1638" s="226" t="s">
        <v>18</v>
      </c>
      <c r="E1638" s="225">
        <v>1.27</v>
      </c>
      <c r="F1638" s="225">
        <v>1</v>
      </c>
      <c r="G1638" s="225">
        <v>7.9375</v>
      </c>
      <c r="H1638" s="225">
        <v>29.67</v>
      </c>
      <c r="I1638" s="225">
        <v>1</v>
      </c>
      <c r="J1638" s="225">
        <v>235.51</v>
      </c>
      <c r="K1638" s="225">
        <v>9.1300000000000008</v>
      </c>
      <c r="L1638" s="225">
        <v>2150</v>
      </c>
    </row>
    <row r="1639" spans="1:12" s="241" customFormat="1" hidden="1" outlineLevel="2" x14ac:dyDescent="0.25">
      <c r="A1639" s="243" t="s">
        <v>2</v>
      </c>
      <c r="B1639" s="228" t="s">
        <v>428</v>
      </c>
      <c r="C1639" s="242" t="s">
        <v>24</v>
      </c>
      <c r="D1639" s="226" t="s">
        <v>18</v>
      </c>
      <c r="E1639" s="225">
        <v>0.03</v>
      </c>
      <c r="F1639" s="225">
        <v>1</v>
      </c>
      <c r="G1639" s="225">
        <v>0.1875</v>
      </c>
      <c r="H1639" s="225">
        <v>65.709999999999994</v>
      </c>
      <c r="I1639" s="225">
        <v>1</v>
      </c>
      <c r="J1639" s="225">
        <v>12.32</v>
      </c>
      <c r="K1639" s="225">
        <v>9.1300000000000008</v>
      </c>
      <c r="L1639" s="225">
        <v>112</v>
      </c>
    </row>
    <row r="1640" spans="1:12" s="235" customFormat="1" hidden="1" outlineLevel="2" x14ac:dyDescent="0.25">
      <c r="A1640" s="247"/>
      <c r="B1640" s="245"/>
      <c r="C1640" s="246" t="s">
        <v>19</v>
      </c>
      <c r="D1640" s="245" t="s">
        <v>16</v>
      </c>
      <c r="E1640" s="244">
        <v>0.03</v>
      </c>
      <c r="F1640" s="244">
        <v>1</v>
      </c>
      <c r="G1640" s="244">
        <v>0.1875</v>
      </c>
      <c r="H1640" s="244">
        <v>11.6</v>
      </c>
      <c r="I1640" s="244">
        <v>1</v>
      </c>
      <c r="J1640" s="244">
        <v>2.1800000000000002</v>
      </c>
      <c r="K1640" s="244"/>
      <c r="L1640" s="244">
        <v>20</v>
      </c>
    </row>
    <row r="1641" spans="1:12" s="224" customFormat="1" collapsed="1" x14ac:dyDescent="0.25">
      <c r="A1641" s="229"/>
      <c r="B1641" s="228" t="s">
        <v>2</v>
      </c>
      <c r="C1641" s="227" t="s">
        <v>413</v>
      </c>
      <c r="D1641" s="226"/>
      <c r="E1641" s="225"/>
      <c r="F1641" s="225"/>
      <c r="G1641" s="225"/>
      <c r="H1641" s="225">
        <v>0.49</v>
      </c>
      <c r="I1641" s="225">
        <v>1.25</v>
      </c>
      <c r="J1641" s="225">
        <v>3.81</v>
      </c>
      <c r="K1641" s="225">
        <v>23.1</v>
      </c>
      <c r="L1641" s="225">
        <v>88</v>
      </c>
    </row>
    <row r="1642" spans="1:12" s="241" customFormat="1" hidden="1" outlineLevel="2" x14ac:dyDescent="0.25">
      <c r="A1642" s="243"/>
      <c r="B1642" s="228"/>
      <c r="C1642" s="242" t="s">
        <v>19</v>
      </c>
      <c r="D1642" s="226" t="s">
        <v>16</v>
      </c>
      <c r="E1642" s="225">
        <v>0.05</v>
      </c>
      <c r="F1642" s="225">
        <v>1</v>
      </c>
      <c r="G1642" s="225">
        <v>0.3125</v>
      </c>
      <c r="H1642" s="225"/>
      <c r="I1642" s="225">
        <v>1</v>
      </c>
      <c r="J1642" s="225">
        <v>3.81</v>
      </c>
      <c r="K1642" s="225">
        <v>23.1</v>
      </c>
      <c r="L1642" s="225">
        <v>88</v>
      </c>
    </row>
    <row r="1643" spans="1:12" s="224" customFormat="1" collapsed="1" x14ac:dyDescent="0.25">
      <c r="A1643" s="229"/>
      <c r="B1643" s="228" t="s">
        <v>3</v>
      </c>
      <c r="C1643" s="227" t="s">
        <v>402</v>
      </c>
      <c r="D1643" s="226"/>
      <c r="E1643" s="225"/>
      <c r="F1643" s="225"/>
      <c r="G1643" s="225"/>
      <c r="H1643" s="225">
        <v>77.510000000000005</v>
      </c>
      <c r="I1643" s="225">
        <v>1</v>
      </c>
      <c r="J1643" s="225">
        <v>484.44</v>
      </c>
      <c r="K1643" s="225"/>
      <c r="L1643" s="225"/>
    </row>
    <row r="1644" spans="1:12" s="241" customFormat="1" hidden="1" outlineLevel="2" x14ac:dyDescent="0.25">
      <c r="A1644" s="243" t="s">
        <v>3</v>
      </c>
      <c r="B1644" s="228" t="s">
        <v>458</v>
      </c>
      <c r="C1644" s="242" t="s">
        <v>22</v>
      </c>
      <c r="D1644" s="226" t="s">
        <v>23</v>
      </c>
      <c r="E1644" s="225">
        <v>0.45779999999999998</v>
      </c>
      <c r="F1644" s="225">
        <v>1</v>
      </c>
      <c r="G1644" s="225">
        <v>2.8612500000000001</v>
      </c>
      <c r="H1644" s="225">
        <v>2.44</v>
      </c>
      <c r="I1644" s="225">
        <v>1</v>
      </c>
      <c r="J1644" s="225">
        <v>6.98</v>
      </c>
      <c r="K1644" s="225">
        <v>5.34</v>
      </c>
      <c r="L1644" s="225">
        <v>37</v>
      </c>
    </row>
    <row r="1645" spans="1:12" s="241" customFormat="1" ht="25.5" hidden="1" outlineLevel="2" x14ac:dyDescent="0.25">
      <c r="A1645" s="243" t="s">
        <v>4</v>
      </c>
      <c r="B1645" s="228" t="s">
        <v>1002</v>
      </c>
      <c r="C1645" s="242" t="s">
        <v>1001</v>
      </c>
      <c r="D1645" s="226" t="s">
        <v>353</v>
      </c>
      <c r="E1645" s="225">
        <v>0.14299999999999999</v>
      </c>
      <c r="F1645" s="225">
        <v>1</v>
      </c>
      <c r="G1645" s="225">
        <v>0.89375000000000004</v>
      </c>
      <c r="H1645" s="225">
        <v>270</v>
      </c>
      <c r="I1645" s="225">
        <v>1</v>
      </c>
      <c r="J1645" s="225">
        <v>241.31</v>
      </c>
      <c r="K1645" s="225">
        <v>5.34</v>
      </c>
      <c r="L1645" s="225">
        <v>1289</v>
      </c>
    </row>
    <row r="1646" spans="1:12" s="241" customFormat="1" ht="25.5" hidden="1" outlineLevel="2" x14ac:dyDescent="0.25">
      <c r="A1646" s="243" t="s">
        <v>6</v>
      </c>
      <c r="B1646" s="228" t="s">
        <v>1000</v>
      </c>
      <c r="C1646" s="242" t="s">
        <v>999</v>
      </c>
      <c r="D1646" s="226" t="s">
        <v>31</v>
      </c>
      <c r="E1646" s="225">
        <v>2.7200000000000002E-3</v>
      </c>
      <c r="F1646" s="225">
        <v>1</v>
      </c>
      <c r="G1646" s="225">
        <v>1.7000000000000001E-2</v>
      </c>
      <c r="H1646" s="225">
        <v>13889.45</v>
      </c>
      <c r="I1646" s="225">
        <v>1</v>
      </c>
      <c r="J1646" s="225">
        <v>236.12</v>
      </c>
      <c r="K1646" s="225">
        <v>5.34</v>
      </c>
      <c r="L1646" s="225">
        <v>1261</v>
      </c>
    </row>
    <row r="1647" spans="1:12" s="230" customFormat="1" outlineLevel="1" collapsed="1" x14ac:dyDescent="0.25">
      <c r="A1647" s="234"/>
      <c r="B1647" s="232"/>
      <c r="C1647" s="233" t="s">
        <v>399</v>
      </c>
      <c r="D1647" s="232" t="s">
        <v>16</v>
      </c>
      <c r="E1647" s="231">
        <v>15.16</v>
      </c>
      <c r="F1647" s="231">
        <v>1.1499999999999999</v>
      </c>
      <c r="G1647" s="231">
        <v>94.731250000000003</v>
      </c>
      <c r="H1647" s="231"/>
      <c r="I1647" s="231"/>
      <c r="J1647" s="231"/>
      <c r="K1647" s="231"/>
      <c r="L1647" s="231"/>
    </row>
    <row r="1648" spans="1:12" s="230" customFormat="1" outlineLevel="1" x14ac:dyDescent="0.25">
      <c r="A1648" s="234"/>
      <c r="B1648" s="232"/>
      <c r="C1648" s="233" t="s">
        <v>412</v>
      </c>
      <c r="D1648" s="232" t="s">
        <v>16</v>
      </c>
      <c r="E1648" s="231">
        <v>0.04</v>
      </c>
      <c r="F1648" s="231">
        <v>1.25</v>
      </c>
      <c r="G1648" s="231">
        <v>0.3125</v>
      </c>
      <c r="H1648" s="231"/>
      <c r="I1648" s="231"/>
      <c r="J1648" s="231"/>
      <c r="K1648" s="231"/>
      <c r="L1648" s="231"/>
    </row>
    <row r="1649" spans="1:12" s="235" customFormat="1" x14ac:dyDescent="0.25">
      <c r="A1649" s="240"/>
      <c r="B1649" s="239"/>
      <c r="C1649" s="238" t="s">
        <v>398</v>
      </c>
      <c r="D1649" s="237"/>
      <c r="E1649" s="236"/>
      <c r="F1649" s="236"/>
      <c r="G1649" s="236"/>
      <c r="H1649" s="236"/>
      <c r="I1649" s="236"/>
      <c r="J1649" s="236">
        <v>1691.38</v>
      </c>
      <c r="K1649" s="236"/>
      <c r="L1649" s="236"/>
    </row>
    <row r="1650" spans="1:12" s="230" customFormat="1" outlineLevel="1" x14ac:dyDescent="0.25">
      <c r="A1650" s="234"/>
      <c r="B1650" s="232"/>
      <c r="C1650" s="233" t="s">
        <v>397</v>
      </c>
      <c r="D1650" s="232"/>
      <c r="E1650" s="231"/>
      <c r="F1650" s="231"/>
      <c r="G1650" s="231"/>
      <c r="H1650" s="231"/>
      <c r="I1650" s="231"/>
      <c r="J1650" s="231">
        <v>894.25</v>
      </c>
      <c r="K1650" s="231"/>
      <c r="L1650" s="231">
        <v>20658</v>
      </c>
    </row>
    <row r="1651" spans="1:12" s="224" customFormat="1" x14ac:dyDescent="0.25">
      <c r="A1651" s="229"/>
      <c r="B1651" s="228" t="s">
        <v>985</v>
      </c>
      <c r="C1651" s="227" t="s">
        <v>986</v>
      </c>
      <c r="D1651" s="226" t="s">
        <v>20</v>
      </c>
      <c r="E1651" s="225">
        <v>121</v>
      </c>
      <c r="F1651" s="225">
        <v>0.9</v>
      </c>
      <c r="G1651" s="225">
        <v>108.9</v>
      </c>
      <c r="H1651" s="225"/>
      <c r="I1651" s="225"/>
      <c r="J1651" s="225">
        <v>973.88</v>
      </c>
      <c r="K1651" s="225"/>
      <c r="L1651" s="225">
        <v>22497</v>
      </c>
    </row>
    <row r="1652" spans="1:12" s="224" customFormat="1" x14ac:dyDescent="0.25">
      <c r="A1652" s="229"/>
      <c r="B1652" s="228" t="s">
        <v>985</v>
      </c>
      <c r="C1652" s="227" t="s">
        <v>984</v>
      </c>
      <c r="D1652" s="226" t="s">
        <v>20</v>
      </c>
      <c r="E1652" s="225">
        <v>72</v>
      </c>
      <c r="F1652" s="225">
        <v>0.85</v>
      </c>
      <c r="G1652" s="225">
        <v>61.2</v>
      </c>
      <c r="H1652" s="225"/>
      <c r="I1652" s="225"/>
      <c r="J1652" s="225">
        <v>547.30999999999995</v>
      </c>
      <c r="K1652" s="225"/>
      <c r="L1652" s="225">
        <v>12643</v>
      </c>
    </row>
    <row r="1653" spans="1:12" s="195" customFormat="1" x14ac:dyDescent="0.25">
      <c r="A1653" s="215"/>
      <c r="B1653" s="215"/>
      <c r="C1653" s="216" t="s">
        <v>390</v>
      </c>
      <c r="D1653" s="215"/>
      <c r="E1653" s="214"/>
      <c r="F1653" s="214"/>
      <c r="G1653" s="214"/>
      <c r="H1653" s="214"/>
      <c r="I1653" s="214"/>
      <c r="J1653" s="213">
        <v>3212.57</v>
      </c>
      <c r="K1653" s="213"/>
      <c r="L1653" s="213"/>
    </row>
    <row r="1654" spans="1:12" s="217" customFormat="1" ht="45.95" customHeight="1" x14ac:dyDescent="0.25">
      <c r="A1654" s="223" t="s">
        <v>652</v>
      </c>
      <c r="B1654" s="222" t="s">
        <v>998</v>
      </c>
      <c r="C1654" s="221" t="s">
        <v>997</v>
      </c>
      <c r="D1654" s="220" t="s">
        <v>435</v>
      </c>
      <c r="E1654" s="219">
        <v>640.625</v>
      </c>
      <c r="F1654" s="219">
        <v>1</v>
      </c>
      <c r="G1654" s="219">
        <v>640.625</v>
      </c>
      <c r="H1654" s="218">
        <v>17.440000000000001</v>
      </c>
      <c r="I1654" s="218">
        <v>1</v>
      </c>
      <c r="J1654" s="218">
        <v>11172.5</v>
      </c>
      <c r="K1654" s="218"/>
      <c r="L1654" s="218"/>
    </row>
    <row r="1655" spans="1:12" s="195" customFormat="1" x14ac:dyDescent="0.25">
      <c r="A1655" s="215"/>
      <c r="B1655" s="215"/>
      <c r="C1655" s="216" t="s">
        <v>390</v>
      </c>
      <c r="D1655" s="215"/>
      <c r="E1655" s="214"/>
      <c r="F1655" s="214"/>
      <c r="G1655" s="214"/>
      <c r="H1655" s="214"/>
      <c r="I1655" s="214"/>
      <c r="J1655" s="213">
        <v>11172.5</v>
      </c>
      <c r="K1655" s="213"/>
      <c r="L1655" s="213"/>
    </row>
    <row r="1656" spans="1:12" s="217" customFormat="1" ht="45.95" customHeight="1" x14ac:dyDescent="0.25">
      <c r="A1656" s="223" t="s">
        <v>974</v>
      </c>
      <c r="B1656" s="222" t="s">
        <v>996</v>
      </c>
      <c r="C1656" s="221" t="s">
        <v>995</v>
      </c>
      <c r="D1656" s="220" t="s">
        <v>436</v>
      </c>
      <c r="E1656" s="219">
        <v>89.375</v>
      </c>
      <c r="F1656" s="219">
        <v>1</v>
      </c>
      <c r="G1656" s="219">
        <v>89.375</v>
      </c>
      <c r="H1656" s="218">
        <v>24.5</v>
      </c>
      <c r="I1656" s="218">
        <v>1</v>
      </c>
      <c r="J1656" s="218">
        <v>2189.69</v>
      </c>
      <c r="K1656" s="218"/>
      <c r="L1656" s="218"/>
    </row>
    <row r="1657" spans="1:12" s="195" customFormat="1" x14ac:dyDescent="0.25">
      <c r="A1657" s="215"/>
      <c r="B1657" s="215"/>
      <c r="C1657" s="216" t="s">
        <v>390</v>
      </c>
      <c r="D1657" s="215"/>
      <c r="E1657" s="214"/>
      <c r="F1657" s="214"/>
      <c r="G1657" s="214"/>
      <c r="H1657" s="214"/>
      <c r="I1657" s="214"/>
      <c r="J1657" s="213">
        <v>2189.69</v>
      </c>
      <c r="K1657" s="213"/>
      <c r="L1657" s="213"/>
    </row>
    <row r="1658" spans="1:12" s="217" customFormat="1" ht="91.9" customHeight="1" x14ac:dyDescent="0.25">
      <c r="A1658" s="223" t="s">
        <v>973</v>
      </c>
      <c r="B1658" s="222" t="s">
        <v>1162</v>
      </c>
      <c r="C1658" s="221" t="s">
        <v>1161</v>
      </c>
      <c r="D1658" s="220" t="s">
        <v>21</v>
      </c>
      <c r="E1658" s="219">
        <v>2.58</v>
      </c>
      <c r="F1658" s="219">
        <v>1</v>
      </c>
      <c r="G1658" s="219">
        <v>2.58</v>
      </c>
      <c r="H1658" s="218"/>
      <c r="I1658" s="218"/>
      <c r="J1658" s="218"/>
      <c r="K1658" s="218"/>
      <c r="L1658" s="218"/>
    </row>
    <row r="1659" spans="1:12" s="224" customFormat="1" x14ac:dyDescent="0.25">
      <c r="A1659" s="229"/>
      <c r="B1659" s="228" t="s">
        <v>0</v>
      </c>
      <c r="C1659" s="227" t="s">
        <v>404</v>
      </c>
      <c r="D1659" s="226"/>
      <c r="E1659" s="225"/>
      <c r="F1659" s="225"/>
      <c r="G1659" s="225"/>
      <c r="H1659" s="225">
        <v>579.33000000000004</v>
      </c>
      <c r="I1659" s="225">
        <v>1.1499999999999999</v>
      </c>
      <c r="J1659" s="225">
        <v>1718.87</v>
      </c>
      <c r="K1659" s="225">
        <v>23.1</v>
      </c>
      <c r="L1659" s="225">
        <v>39706</v>
      </c>
    </row>
    <row r="1660" spans="1:12" s="241" customFormat="1" hidden="1" outlineLevel="2" x14ac:dyDescent="0.25">
      <c r="A1660" s="243"/>
      <c r="B1660" s="228"/>
      <c r="C1660" s="242" t="s">
        <v>514</v>
      </c>
      <c r="D1660" s="226" t="s">
        <v>16</v>
      </c>
      <c r="E1660" s="225">
        <v>58.4</v>
      </c>
      <c r="F1660" s="225">
        <v>1.1499999999999999</v>
      </c>
      <c r="G1660" s="225">
        <v>173.27279999999999</v>
      </c>
      <c r="H1660" s="225"/>
      <c r="I1660" s="225">
        <v>1</v>
      </c>
      <c r="J1660" s="225">
        <v>1718.87</v>
      </c>
      <c r="K1660" s="225">
        <v>23.1</v>
      </c>
      <c r="L1660" s="225">
        <v>39706</v>
      </c>
    </row>
    <row r="1661" spans="1:12" s="224" customFormat="1" collapsed="1" x14ac:dyDescent="0.25">
      <c r="A1661" s="229"/>
      <c r="B1661" s="228" t="s">
        <v>1</v>
      </c>
      <c r="C1661" s="227" t="s">
        <v>415</v>
      </c>
      <c r="D1661" s="226"/>
      <c r="E1661" s="225"/>
      <c r="F1661" s="225"/>
      <c r="G1661" s="225"/>
      <c r="H1661" s="225">
        <v>2.67</v>
      </c>
      <c r="I1661" s="225">
        <v>1.25</v>
      </c>
      <c r="J1661" s="225">
        <v>8.6199999999999992</v>
      </c>
      <c r="K1661" s="225"/>
      <c r="L1661" s="225"/>
    </row>
    <row r="1662" spans="1:12" s="241" customFormat="1" hidden="1" outlineLevel="2" x14ac:dyDescent="0.25">
      <c r="A1662" s="243" t="s">
        <v>0</v>
      </c>
      <c r="B1662" s="228" t="s">
        <v>477</v>
      </c>
      <c r="C1662" s="242" t="s">
        <v>33</v>
      </c>
      <c r="D1662" s="226" t="s">
        <v>18</v>
      </c>
      <c r="E1662" s="225">
        <v>0.01</v>
      </c>
      <c r="F1662" s="225">
        <v>1</v>
      </c>
      <c r="G1662" s="225">
        <v>2.58E-2</v>
      </c>
      <c r="H1662" s="225">
        <v>86.4</v>
      </c>
      <c r="I1662" s="225">
        <v>1</v>
      </c>
      <c r="J1662" s="225">
        <v>2.23</v>
      </c>
      <c r="K1662" s="225">
        <v>9.1300000000000008</v>
      </c>
      <c r="L1662" s="225">
        <v>20</v>
      </c>
    </row>
    <row r="1663" spans="1:12" s="235" customFormat="1" hidden="1" outlineLevel="2" x14ac:dyDescent="0.25">
      <c r="A1663" s="247"/>
      <c r="B1663" s="245"/>
      <c r="C1663" s="246" t="s">
        <v>19</v>
      </c>
      <c r="D1663" s="245" t="s">
        <v>16</v>
      </c>
      <c r="E1663" s="244">
        <v>0.01</v>
      </c>
      <c r="F1663" s="244">
        <v>1</v>
      </c>
      <c r="G1663" s="244">
        <v>2.58E-2</v>
      </c>
      <c r="H1663" s="244">
        <v>13.5</v>
      </c>
      <c r="I1663" s="244">
        <v>1</v>
      </c>
      <c r="J1663" s="244">
        <v>0.35</v>
      </c>
      <c r="K1663" s="244"/>
      <c r="L1663" s="244">
        <v>3</v>
      </c>
    </row>
    <row r="1664" spans="1:12" s="241" customFormat="1" ht="25.5" hidden="1" outlineLevel="2" x14ac:dyDescent="0.25">
      <c r="A1664" s="243" t="s">
        <v>1</v>
      </c>
      <c r="B1664" s="228" t="s">
        <v>476</v>
      </c>
      <c r="C1664" s="242" t="s">
        <v>34</v>
      </c>
      <c r="D1664" s="226" t="s">
        <v>18</v>
      </c>
      <c r="E1664" s="225">
        <v>0.01</v>
      </c>
      <c r="F1664" s="225">
        <v>1</v>
      </c>
      <c r="G1664" s="225">
        <v>2.58E-2</v>
      </c>
      <c r="H1664" s="225">
        <v>115.4</v>
      </c>
      <c r="I1664" s="225">
        <v>1</v>
      </c>
      <c r="J1664" s="225">
        <v>2.98</v>
      </c>
      <c r="K1664" s="225">
        <v>9.1300000000000008</v>
      </c>
      <c r="L1664" s="225">
        <v>27</v>
      </c>
    </row>
    <row r="1665" spans="1:12" s="235" customFormat="1" hidden="1" outlineLevel="2" x14ac:dyDescent="0.25">
      <c r="A1665" s="247"/>
      <c r="B1665" s="245"/>
      <c r="C1665" s="246" t="s">
        <v>19</v>
      </c>
      <c r="D1665" s="245" t="s">
        <v>16</v>
      </c>
      <c r="E1665" s="244">
        <v>0.01</v>
      </c>
      <c r="F1665" s="244">
        <v>1</v>
      </c>
      <c r="G1665" s="244">
        <v>2.58E-2</v>
      </c>
      <c r="H1665" s="244">
        <v>13.5</v>
      </c>
      <c r="I1665" s="244">
        <v>1</v>
      </c>
      <c r="J1665" s="244">
        <v>0.35</v>
      </c>
      <c r="K1665" s="244"/>
      <c r="L1665" s="244">
        <v>3</v>
      </c>
    </row>
    <row r="1666" spans="1:12" s="241" customFormat="1" hidden="1" outlineLevel="2" x14ac:dyDescent="0.25">
      <c r="A1666" s="243" t="s">
        <v>2</v>
      </c>
      <c r="B1666" s="228" t="s">
        <v>428</v>
      </c>
      <c r="C1666" s="242" t="s">
        <v>24</v>
      </c>
      <c r="D1666" s="226" t="s">
        <v>18</v>
      </c>
      <c r="E1666" s="225">
        <v>0.01</v>
      </c>
      <c r="F1666" s="225">
        <v>1</v>
      </c>
      <c r="G1666" s="225">
        <v>2.58E-2</v>
      </c>
      <c r="H1666" s="225">
        <v>65.709999999999994</v>
      </c>
      <c r="I1666" s="225">
        <v>1</v>
      </c>
      <c r="J1666" s="225">
        <v>1.7</v>
      </c>
      <c r="K1666" s="225">
        <v>9.1300000000000008</v>
      </c>
      <c r="L1666" s="225">
        <v>15</v>
      </c>
    </row>
    <row r="1667" spans="1:12" s="235" customFormat="1" hidden="1" outlineLevel="2" x14ac:dyDescent="0.25">
      <c r="A1667" s="247"/>
      <c r="B1667" s="245"/>
      <c r="C1667" s="246" t="s">
        <v>19</v>
      </c>
      <c r="D1667" s="245" t="s">
        <v>16</v>
      </c>
      <c r="E1667" s="244">
        <v>0.01</v>
      </c>
      <c r="F1667" s="244">
        <v>1</v>
      </c>
      <c r="G1667" s="244">
        <v>2.58E-2</v>
      </c>
      <c r="H1667" s="244">
        <v>11.6</v>
      </c>
      <c r="I1667" s="244">
        <v>1</v>
      </c>
      <c r="J1667" s="244">
        <v>0.3</v>
      </c>
      <c r="K1667" s="244"/>
      <c r="L1667" s="244">
        <v>3</v>
      </c>
    </row>
    <row r="1668" spans="1:12" s="224" customFormat="1" collapsed="1" x14ac:dyDescent="0.25">
      <c r="A1668" s="229"/>
      <c r="B1668" s="228" t="s">
        <v>2</v>
      </c>
      <c r="C1668" s="227" t="s">
        <v>413</v>
      </c>
      <c r="D1668" s="226"/>
      <c r="E1668" s="225"/>
      <c r="F1668" s="225"/>
      <c r="G1668" s="225"/>
      <c r="H1668" s="225">
        <v>0.4</v>
      </c>
      <c r="I1668" s="225">
        <v>1.25</v>
      </c>
      <c r="J1668" s="225">
        <v>1.29</v>
      </c>
      <c r="K1668" s="225">
        <v>23.1</v>
      </c>
      <c r="L1668" s="225">
        <v>30</v>
      </c>
    </row>
    <row r="1669" spans="1:12" s="241" customFormat="1" hidden="1" outlineLevel="2" x14ac:dyDescent="0.25">
      <c r="A1669" s="243"/>
      <c r="B1669" s="228"/>
      <c r="C1669" s="242" t="s">
        <v>19</v>
      </c>
      <c r="D1669" s="226" t="s">
        <v>16</v>
      </c>
      <c r="E1669" s="225">
        <v>3.7499999999999999E-2</v>
      </c>
      <c r="F1669" s="225">
        <v>1</v>
      </c>
      <c r="G1669" s="225">
        <v>9.6750000000000003E-2</v>
      </c>
      <c r="H1669" s="225"/>
      <c r="I1669" s="225">
        <v>1</v>
      </c>
      <c r="J1669" s="225">
        <v>1.29</v>
      </c>
      <c r="K1669" s="225">
        <v>23.1</v>
      </c>
      <c r="L1669" s="225">
        <v>30</v>
      </c>
    </row>
    <row r="1670" spans="1:12" s="224" customFormat="1" collapsed="1" x14ac:dyDescent="0.25">
      <c r="A1670" s="229"/>
      <c r="B1670" s="228" t="s">
        <v>3</v>
      </c>
      <c r="C1670" s="227" t="s">
        <v>402</v>
      </c>
      <c r="D1670" s="226"/>
      <c r="E1670" s="225"/>
      <c r="F1670" s="225"/>
      <c r="G1670" s="225"/>
      <c r="H1670" s="225">
        <v>55.37</v>
      </c>
      <c r="I1670" s="225">
        <v>1</v>
      </c>
      <c r="J1670" s="225">
        <v>142.85</v>
      </c>
      <c r="K1670" s="225"/>
      <c r="L1670" s="225"/>
    </row>
    <row r="1671" spans="1:12" s="241" customFormat="1" hidden="1" outlineLevel="2" x14ac:dyDescent="0.25">
      <c r="A1671" s="243" t="s">
        <v>3</v>
      </c>
      <c r="B1671" s="228" t="s">
        <v>458</v>
      </c>
      <c r="C1671" s="242" t="s">
        <v>22</v>
      </c>
      <c r="D1671" s="226" t="s">
        <v>23</v>
      </c>
      <c r="E1671" s="225">
        <v>0.39</v>
      </c>
      <c r="F1671" s="225">
        <v>1</v>
      </c>
      <c r="G1671" s="225">
        <v>1.0062</v>
      </c>
      <c r="H1671" s="225">
        <v>2.44</v>
      </c>
      <c r="I1671" s="225">
        <v>1</v>
      </c>
      <c r="J1671" s="225">
        <v>2.46</v>
      </c>
      <c r="K1671" s="225">
        <v>5.34</v>
      </c>
      <c r="L1671" s="225">
        <v>13</v>
      </c>
    </row>
    <row r="1672" spans="1:12" s="241" customFormat="1" ht="25.5" hidden="1" outlineLevel="2" x14ac:dyDescent="0.25">
      <c r="A1672" s="243" t="s">
        <v>4</v>
      </c>
      <c r="B1672" s="228" t="s">
        <v>1031</v>
      </c>
      <c r="C1672" s="242" t="s">
        <v>1030</v>
      </c>
      <c r="D1672" s="226" t="s">
        <v>30</v>
      </c>
      <c r="E1672" s="225">
        <v>1.5</v>
      </c>
      <c r="F1672" s="225">
        <v>1</v>
      </c>
      <c r="G1672" s="225">
        <v>3.87</v>
      </c>
      <c r="H1672" s="225">
        <v>24.41</v>
      </c>
      <c r="I1672" s="225">
        <v>1</v>
      </c>
      <c r="J1672" s="225">
        <v>94.47</v>
      </c>
      <c r="K1672" s="225">
        <v>5.34</v>
      </c>
      <c r="L1672" s="225">
        <v>504</v>
      </c>
    </row>
    <row r="1673" spans="1:12" s="241" customFormat="1" ht="25.5" hidden="1" outlineLevel="2" x14ac:dyDescent="0.25">
      <c r="A1673" s="243" t="s">
        <v>6</v>
      </c>
      <c r="B1673" s="228" t="s">
        <v>1029</v>
      </c>
      <c r="C1673" s="242" t="s">
        <v>1028</v>
      </c>
      <c r="D1673" s="226" t="s">
        <v>31</v>
      </c>
      <c r="E1673" s="225">
        <v>1.1999999999999999E-3</v>
      </c>
      <c r="F1673" s="225">
        <v>1</v>
      </c>
      <c r="G1673" s="225">
        <v>3.0959999999999998E-3</v>
      </c>
      <c r="H1673" s="225">
        <v>14830</v>
      </c>
      <c r="I1673" s="225">
        <v>1</v>
      </c>
      <c r="J1673" s="225">
        <v>45.91</v>
      </c>
      <c r="K1673" s="225">
        <v>5.34</v>
      </c>
      <c r="L1673" s="225">
        <v>245</v>
      </c>
    </row>
    <row r="1674" spans="1:12" s="230" customFormat="1" outlineLevel="1" collapsed="1" x14ac:dyDescent="0.25">
      <c r="A1674" s="234"/>
      <c r="B1674" s="232"/>
      <c r="C1674" s="233" t="s">
        <v>399</v>
      </c>
      <c r="D1674" s="232" t="s">
        <v>16</v>
      </c>
      <c r="E1674" s="231">
        <v>67.16</v>
      </c>
      <c r="F1674" s="231">
        <v>1.1499999999999999</v>
      </c>
      <c r="G1674" s="231">
        <v>173.27279999999999</v>
      </c>
      <c r="H1674" s="231"/>
      <c r="I1674" s="231"/>
      <c r="J1674" s="231"/>
      <c r="K1674" s="231"/>
      <c r="L1674" s="231"/>
    </row>
    <row r="1675" spans="1:12" s="230" customFormat="1" outlineLevel="1" x14ac:dyDescent="0.25">
      <c r="A1675" s="234"/>
      <c r="B1675" s="232"/>
      <c r="C1675" s="233" t="s">
        <v>412</v>
      </c>
      <c r="D1675" s="232" t="s">
        <v>16</v>
      </c>
      <c r="E1675" s="231">
        <v>0.03</v>
      </c>
      <c r="F1675" s="231">
        <v>1.25</v>
      </c>
      <c r="G1675" s="231">
        <v>9.6750000000000003E-2</v>
      </c>
      <c r="H1675" s="231"/>
      <c r="I1675" s="231"/>
      <c r="J1675" s="231"/>
      <c r="K1675" s="231"/>
      <c r="L1675" s="231"/>
    </row>
    <row r="1676" spans="1:12" s="235" customFormat="1" x14ac:dyDescent="0.25">
      <c r="A1676" s="240"/>
      <c r="B1676" s="239"/>
      <c r="C1676" s="238" t="s">
        <v>398</v>
      </c>
      <c r="D1676" s="237"/>
      <c r="E1676" s="236"/>
      <c r="F1676" s="236"/>
      <c r="G1676" s="236"/>
      <c r="H1676" s="236"/>
      <c r="I1676" s="236"/>
      <c r="J1676" s="236">
        <v>1870.34</v>
      </c>
      <c r="K1676" s="236"/>
      <c r="L1676" s="236"/>
    </row>
    <row r="1677" spans="1:12" s="230" customFormat="1" outlineLevel="1" x14ac:dyDescent="0.25">
      <c r="A1677" s="234"/>
      <c r="B1677" s="232"/>
      <c r="C1677" s="233" t="s">
        <v>397</v>
      </c>
      <c r="D1677" s="232"/>
      <c r="E1677" s="231"/>
      <c r="F1677" s="231"/>
      <c r="G1677" s="231"/>
      <c r="H1677" s="231"/>
      <c r="I1677" s="231"/>
      <c r="J1677" s="231">
        <v>1720.16</v>
      </c>
      <c r="K1677" s="231"/>
      <c r="L1677" s="231">
        <v>39736</v>
      </c>
    </row>
    <row r="1678" spans="1:12" s="224" customFormat="1" x14ac:dyDescent="0.25">
      <c r="A1678" s="229"/>
      <c r="B1678" s="228" t="s">
        <v>985</v>
      </c>
      <c r="C1678" s="227" t="s">
        <v>986</v>
      </c>
      <c r="D1678" s="226" t="s">
        <v>20</v>
      </c>
      <c r="E1678" s="225">
        <v>121</v>
      </c>
      <c r="F1678" s="225">
        <v>0.9</v>
      </c>
      <c r="G1678" s="225">
        <v>108.9</v>
      </c>
      <c r="H1678" s="225"/>
      <c r="I1678" s="225"/>
      <c r="J1678" s="225">
        <v>1873.26</v>
      </c>
      <c r="K1678" s="225"/>
      <c r="L1678" s="225">
        <v>43272</v>
      </c>
    </row>
    <row r="1679" spans="1:12" s="224" customFormat="1" x14ac:dyDescent="0.25">
      <c r="A1679" s="229"/>
      <c r="B1679" s="228" t="s">
        <v>985</v>
      </c>
      <c r="C1679" s="227" t="s">
        <v>984</v>
      </c>
      <c r="D1679" s="226" t="s">
        <v>20</v>
      </c>
      <c r="E1679" s="225">
        <v>72</v>
      </c>
      <c r="F1679" s="225">
        <v>0.85</v>
      </c>
      <c r="G1679" s="225">
        <v>61.2</v>
      </c>
      <c r="H1679" s="225"/>
      <c r="I1679" s="225"/>
      <c r="J1679" s="225">
        <v>1052.74</v>
      </c>
      <c r="K1679" s="225"/>
      <c r="L1679" s="225">
        <v>24318</v>
      </c>
    </row>
    <row r="1680" spans="1:12" s="195" customFormat="1" x14ac:dyDescent="0.25">
      <c r="A1680" s="215"/>
      <c r="B1680" s="215"/>
      <c r="C1680" s="216" t="s">
        <v>390</v>
      </c>
      <c r="D1680" s="215"/>
      <c r="E1680" s="214"/>
      <c r="F1680" s="214"/>
      <c r="G1680" s="214"/>
      <c r="H1680" s="214"/>
      <c r="I1680" s="214"/>
      <c r="J1680" s="213">
        <v>4796.34</v>
      </c>
      <c r="K1680" s="213"/>
      <c r="L1680" s="213"/>
    </row>
    <row r="1681" spans="1:12" s="217" customFormat="1" ht="45.95" customHeight="1" x14ac:dyDescent="0.25">
      <c r="A1681" s="223" t="s">
        <v>970</v>
      </c>
      <c r="B1681" s="222" t="s">
        <v>1160</v>
      </c>
      <c r="C1681" s="221" t="s">
        <v>1159</v>
      </c>
      <c r="D1681" s="220" t="s">
        <v>435</v>
      </c>
      <c r="E1681" s="219">
        <v>257.48399999999998</v>
      </c>
      <c r="F1681" s="219">
        <v>1</v>
      </c>
      <c r="G1681" s="219">
        <v>257.48399999999998</v>
      </c>
      <c r="H1681" s="218">
        <v>39.36</v>
      </c>
      <c r="I1681" s="218">
        <v>1</v>
      </c>
      <c r="J1681" s="218">
        <v>10134.57</v>
      </c>
      <c r="K1681" s="218"/>
      <c r="L1681" s="218"/>
    </row>
    <row r="1682" spans="1:12" s="195" customFormat="1" x14ac:dyDescent="0.25">
      <c r="A1682" s="215"/>
      <c r="B1682" s="215"/>
      <c r="C1682" s="216" t="s">
        <v>390</v>
      </c>
      <c r="D1682" s="215"/>
      <c r="E1682" s="214"/>
      <c r="F1682" s="214"/>
      <c r="G1682" s="214"/>
      <c r="H1682" s="214"/>
      <c r="I1682" s="214"/>
      <c r="J1682" s="213">
        <v>10134.57</v>
      </c>
      <c r="K1682" s="213"/>
      <c r="L1682" s="213"/>
    </row>
    <row r="1683" spans="1:12" s="217" customFormat="1" ht="45.95" customHeight="1" x14ac:dyDescent="0.25">
      <c r="A1683" s="223" t="s">
        <v>961</v>
      </c>
      <c r="B1683" s="222" t="s">
        <v>1158</v>
      </c>
      <c r="C1683" s="221" t="s">
        <v>1157</v>
      </c>
      <c r="D1683" s="220" t="s">
        <v>436</v>
      </c>
      <c r="E1683" s="219">
        <v>24.251999999999999</v>
      </c>
      <c r="F1683" s="219">
        <v>1</v>
      </c>
      <c r="G1683" s="219">
        <v>24.251999999999999</v>
      </c>
      <c r="H1683" s="218">
        <v>37.43</v>
      </c>
      <c r="I1683" s="218">
        <v>1</v>
      </c>
      <c r="J1683" s="218">
        <v>907.75</v>
      </c>
      <c r="K1683" s="218"/>
      <c r="L1683" s="218"/>
    </row>
    <row r="1684" spans="1:12" s="195" customFormat="1" x14ac:dyDescent="0.25">
      <c r="A1684" s="215"/>
      <c r="B1684" s="215"/>
      <c r="C1684" s="216" t="s">
        <v>390</v>
      </c>
      <c r="D1684" s="215"/>
      <c r="E1684" s="214"/>
      <c r="F1684" s="214"/>
      <c r="G1684" s="214"/>
      <c r="H1684" s="214"/>
      <c r="I1684" s="214"/>
      <c r="J1684" s="213">
        <v>907.75</v>
      </c>
      <c r="K1684" s="213"/>
      <c r="L1684" s="213"/>
    </row>
    <row r="1685" spans="1:12" s="217" customFormat="1" ht="91.9" customHeight="1" x14ac:dyDescent="0.25">
      <c r="A1685" s="223" t="s">
        <v>958</v>
      </c>
      <c r="B1685" s="222" t="s">
        <v>1027</v>
      </c>
      <c r="C1685" s="221" t="s">
        <v>1026</v>
      </c>
      <c r="D1685" s="220" t="s">
        <v>1025</v>
      </c>
      <c r="E1685" s="219">
        <v>3.7</v>
      </c>
      <c r="F1685" s="219">
        <v>1</v>
      </c>
      <c r="G1685" s="219">
        <v>3.7</v>
      </c>
      <c r="H1685" s="218"/>
      <c r="I1685" s="218"/>
      <c r="J1685" s="218"/>
      <c r="K1685" s="218"/>
      <c r="L1685" s="218"/>
    </row>
    <row r="1686" spans="1:12" s="224" customFormat="1" x14ac:dyDescent="0.25">
      <c r="A1686" s="229"/>
      <c r="B1686" s="228" t="s">
        <v>0</v>
      </c>
      <c r="C1686" s="227" t="s">
        <v>404</v>
      </c>
      <c r="D1686" s="226"/>
      <c r="E1686" s="225"/>
      <c r="F1686" s="225"/>
      <c r="G1686" s="225"/>
      <c r="H1686" s="225">
        <v>211.12</v>
      </c>
      <c r="I1686" s="225">
        <v>1.1499999999999999</v>
      </c>
      <c r="J1686" s="225">
        <v>898.32</v>
      </c>
      <c r="K1686" s="225">
        <v>23.1</v>
      </c>
      <c r="L1686" s="225">
        <v>20751</v>
      </c>
    </row>
    <row r="1687" spans="1:12" s="241" customFormat="1" hidden="1" outlineLevel="2" x14ac:dyDescent="0.25">
      <c r="A1687" s="243"/>
      <c r="B1687" s="228"/>
      <c r="C1687" s="242" t="s">
        <v>834</v>
      </c>
      <c r="D1687" s="226" t="s">
        <v>16</v>
      </c>
      <c r="E1687" s="225">
        <v>22.2</v>
      </c>
      <c r="F1687" s="225">
        <v>1.1499999999999999</v>
      </c>
      <c r="G1687" s="225">
        <v>94.460999999999999</v>
      </c>
      <c r="H1687" s="225"/>
      <c r="I1687" s="225">
        <v>1</v>
      </c>
      <c r="J1687" s="225">
        <v>898.32</v>
      </c>
      <c r="K1687" s="225">
        <v>23.1</v>
      </c>
      <c r="L1687" s="225">
        <v>20751</v>
      </c>
    </row>
    <row r="1688" spans="1:12" s="224" customFormat="1" collapsed="1" x14ac:dyDescent="0.25">
      <c r="A1688" s="229"/>
      <c r="B1688" s="228" t="s">
        <v>1</v>
      </c>
      <c r="C1688" s="227" t="s">
        <v>415</v>
      </c>
      <c r="D1688" s="226"/>
      <c r="E1688" s="225"/>
      <c r="F1688" s="225"/>
      <c r="G1688" s="225"/>
      <c r="H1688" s="225">
        <v>35.630000000000003</v>
      </c>
      <c r="I1688" s="225">
        <v>1.25</v>
      </c>
      <c r="J1688" s="225">
        <v>164.8</v>
      </c>
      <c r="K1688" s="225"/>
      <c r="L1688" s="225"/>
    </row>
    <row r="1689" spans="1:12" s="241" customFormat="1" hidden="1" outlineLevel="2" x14ac:dyDescent="0.25">
      <c r="A1689" s="243" t="s">
        <v>0</v>
      </c>
      <c r="B1689" s="228" t="s">
        <v>428</v>
      </c>
      <c r="C1689" s="242" t="s">
        <v>24</v>
      </c>
      <c r="D1689" s="226" t="s">
        <v>18</v>
      </c>
      <c r="E1689" s="225">
        <v>0.39</v>
      </c>
      <c r="F1689" s="225">
        <v>1</v>
      </c>
      <c r="G1689" s="225">
        <v>1.4430000000000001</v>
      </c>
      <c r="H1689" s="225">
        <v>65.709999999999994</v>
      </c>
      <c r="I1689" s="225">
        <v>1</v>
      </c>
      <c r="J1689" s="225">
        <v>94.82</v>
      </c>
      <c r="K1689" s="225">
        <v>9.1300000000000008</v>
      </c>
      <c r="L1689" s="225">
        <v>866</v>
      </c>
    </row>
    <row r="1690" spans="1:12" s="235" customFormat="1" hidden="1" outlineLevel="2" x14ac:dyDescent="0.25">
      <c r="A1690" s="247"/>
      <c r="B1690" s="245"/>
      <c r="C1690" s="246" t="s">
        <v>19</v>
      </c>
      <c r="D1690" s="245" t="s">
        <v>16</v>
      </c>
      <c r="E1690" s="244">
        <v>0.39</v>
      </c>
      <c r="F1690" s="244">
        <v>1</v>
      </c>
      <c r="G1690" s="244">
        <v>1.4430000000000001</v>
      </c>
      <c r="H1690" s="244">
        <v>11.6</v>
      </c>
      <c r="I1690" s="244">
        <v>1</v>
      </c>
      <c r="J1690" s="244">
        <v>16.739999999999998</v>
      </c>
      <c r="K1690" s="244"/>
      <c r="L1690" s="244">
        <v>153</v>
      </c>
    </row>
    <row r="1691" spans="1:12" s="241" customFormat="1" ht="25.5" hidden="1" outlineLevel="2" x14ac:dyDescent="0.25">
      <c r="A1691" s="243" t="s">
        <v>1</v>
      </c>
      <c r="B1691" s="228" t="s">
        <v>414</v>
      </c>
      <c r="C1691" s="242" t="s">
        <v>17</v>
      </c>
      <c r="D1691" s="226" t="s">
        <v>18</v>
      </c>
      <c r="E1691" s="225">
        <v>0.32</v>
      </c>
      <c r="F1691" s="225">
        <v>1</v>
      </c>
      <c r="G1691" s="225">
        <v>1.1839999999999999</v>
      </c>
      <c r="H1691" s="225">
        <v>31.26</v>
      </c>
      <c r="I1691" s="225">
        <v>1</v>
      </c>
      <c r="J1691" s="225">
        <v>37.01</v>
      </c>
      <c r="K1691" s="225">
        <v>9.1300000000000008</v>
      </c>
      <c r="L1691" s="225">
        <v>338</v>
      </c>
    </row>
    <row r="1692" spans="1:12" s="235" customFormat="1" hidden="1" outlineLevel="2" x14ac:dyDescent="0.25">
      <c r="A1692" s="247"/>
      <c r="B1692" s="245"/>
      <c r="C1692" s="246" t="s">
        <v>19</v>
      </c>
      <c r="D1692" s="245" t="s">
        <v>16</v>
      </c>
      <c r="E1692" s="244">
        <v>0.32</v>
      </c>
      <c r="F1692" s="244">
        <v>1</v>
      </c>
      <c r="G1692" s="244">
        <v>1.1839999999999999</v>
      </c>
      <c r="H1692" s="244">
        <v>13.5</v>
      </c>
      <c r="I1692" s="244">
        <v>1</v>
      </c>
      <c r="J1692" s="244">
        <v>15.98</v>
      </c>
      <c r="K1692" s="244"/>
      <c r="L1692" s="244">
        <v>146</v>
      </c>
    </row>
    <row r="1693" spans="1:12" s="224" customFormat="1" collapsed="1" x14ac:dyDescent="0.25">
      <c r="A1693" s="229"/>
      <c r="B1693" s="228" t="s">
        <v>2</v>
      </c>
      <c r="C1693" s="227" t="s">
        <v>413</v>
      </c>
      <c r="D1693" s="226"/>
      <c r="E1693" s="225"/>
      <c r="F1693" s="225"/>
      <c r="G1693" s="225"/>
      <c r="H1693" s="225">
        <v>8.84</v>
      </c>
      <c r="I1693" s="225">
        <v>1.25</v>
      </c>
      <c r="J1693" s="225">
        <v>40.89</v>
      </c>
      <c r="K1693" s="225">
        <v>23.1</v>
      </c>
      <c r="L1693" s="225">
        <v>944</v>
      </c>
    </row>
    <row r="1694" spans="1:12" s="241" customFormat="1" hidden="1" outlineLevel="2" x14ac:dyDescent="0.25">
      <c r="A1694" s="243"/>
      <c r="B1694" s="228"/>
      <c r="C1694" s="242" t="s">
        <v>19</v>
      </c>
      <c r="D1694" s="226" t="s">
        <v>16</v>
      </c>
      <c r="E1694" s="225">
        <v>0.88749999999999996</v>
      </c>
      <c r="F1694" s="225">
        <v>1</v>
      </c>
      <c r="G1694" s="225">
        <v>3.2837499999999999</v>
      </c>
      <c r="H1694" s="225"/>
      <c r="I1694" s="225">
        <v>1</v>
      </c>
      <c r="J1694" s="225">
        <v>40.89</v>
      </c>
      <c r="K1694" s="225">
        <v>23.1</v>
      </c>
      <c r="L1694" s="225">
        <v>944</v>
      </c>
    </row>
    <row r="1695" spans="1:12" s="224" customFormat="1" collapsed="1" x14ac:dyDescent="0.25">
      <c r="A1695" s="229"/>
      <c r="B1695" s="228" t="s">
        <v>3</v>
      </c>
      <c r="C1695" s="227" t="s">
        <v>402</v>
      </c>
      <c r="D1695" s="226"/>
      <c r="E1695" s="225"/>
      <c r="F1695" s="225"/>
      <c r="G1695" s="225"/>
      <c r="H1695" s="225">
        <v>283.52999999999997</v>
      </c>
      <c r="I1695" s="225">
        <v>1</v>
      </c>
      <c r="J1695" s="225">
        <v>1049.06</v>
      </c>
      <c r="K1695" s="225"/>
      <c r="L1695" s="225"/>
    </row>
    <row r="1696" spans="1:12" s="241" customFormat="1" hidden="1" outlineLevel="2" x14ac:dyDescent="0.25">
      <c r="A1696" s="243" t="s">
        <v>2</v>
      </c>
      <c r="B1696" s="228" t="s">
        <v>1024</v>
      </c>
      <c r="C1696" s="242" t="s">
        <v>1023</v>
      </c>
      <c r="D1696" s="226" t="s">
        <v>31</v>
      </c>
      <c r="E1696" s="225">
        <v>5.0000000000000001E-4</v>
      </c>
      <c r="F1696" s="225">
        <v>1</v>
      </c>
      <c r="G1696" s="225">
        <v>1.8500000000000001E-3</v>
      </c>
      <c r="H1696" s="225">
        <v>12430</v>
      </c>
      <c r="I1696" s="225">
        <v>1</v>
      </c>
      <c r="J1696" s="225">
        <v>23</v>
      </c>
      <c r="K1696" s="225">
        <v>5.34</v>
      </c>
      <c r="L1696" s="225">
        <v>123</v>
      </c>
    </row>
    <row r="1697" spans="1:12" s="241" customFormat="1" ht="25.5" hidden="1" outlineLevel="2" x14ac:dyDescent="0.25">
      <c r="A1697" s="243" t="s">
        <v>3</v>
      </c>
      <c r="B1697" s="228" t="s">
        <v>1022</v>
      </c>
      <c r="C1697" s="242" t="s">
        <v>1021</v>
      </c>
      <c r="D1697" s="226" t="s">
        <v>353</v>
      </c>
      <c r="E1697" s="225">
        <v>0.04</v>
      </c>
      <c r="F1697" s="225">
        <v>1</v>
      </c>
      <c r="G1697" s="225">
        <v>0.14799999999999999</v>
      </c>
      <c r="H1697" s="225">
        <v>180</v>
      </c>
      <c r="I1697" s="225">
        <v>1</v>
      </c>
      <c r="J1697" s="225">
        <v>26.64</v>
      </c>
      <c r="K1697" s="225">
        <v>5.34</v>
      </c>
      <c r="L1697" s="225">
        <v>142</v>
      </c>
    </row>
    <row r="1698" spans="1:12" s="241" customFormat="1" ht="38.25" hidden="1" outlineLevel="2" x14ac:dyDescent="0.25">
      <c r="A1698" s="243" t="s">
        <v>4</v>
      </c>
      <c r="B1698" s="228" t="s">
        <v>990</v>
      </c>
      <c r="C1698" s="242" t="s">
        <v>989</v>
      </c>
      <c r="D1698" s="226" t="s">
        <v>31</v>
      </c>
      <c r="E1698" s="225">
        <v>2.0000000000000001E-4</v>
      </c>
      <c r="F1698" s="225">
        <v>1</v>
      </c>
      <c r="G1698" s="225">
        <v>7.3999999999999999E-4</v>
      </c>
      <c r="H1698" s="225">
        <v>16950</v>
      </c>
      <c r="I1698" s="225">
        <v>1</v>
      </c>
      <c r="J1698" s="225">
        <v>12.54</v>
      </c>
      <c r="K1698" s="225">
        <v>5.34</v>
      </c>
      <c r="L1698" s="225">
        <v>67</v>
      </c>
    </row>
    <row r="1699" spans="1:12" s="241" customFormat="1" hidden="1" outlineLevel="2" x14ac:dyDescent="0.25">
      <c r="A1699" s="243" t="s">
        <v>6</v>
      </c>
      <c r="B1699" s="228" t="s">
        <v>1020</v>
      </c>
      <c r="C1699" s="242" t="s">
        <v>1019</v>
      </c>
      <c r="D1699" s="226" t="s">
        <v>31</v>
      </c>
      <c r="E1699" s="225">
        <v>8.0000000000000004E-4</v>
      </c>
      <c r="F1699" s="225">
        <v>1</v>
      </c>
      <c r="G1699" s="225">
        <v>2.96E-3</v>
      </c>
      <c r="H1699" s="225">
        <v>12330</v>
      </c>
      <c r="I1699" s="225">
        <v>1</v>
      </c>
      <c r="J1699" s="225">
        <v>36.5</v>
      </c>
      <c r="K1699" s="225">
        <v>5.34</v>
      </c>
      <c r="L1699" s="225">
        <v>195</v>
      </c>
    </row>
    <row r="1700" spans="1:12" s="241" customFormat="1" hidden="1" outlineLevel="2" x14ac:dyDescent="0.25">
      <c r="A1700" s="243" t="s">
        <v>7</v>
      </c>
      <c r="B1700" s="228" t="s">
        <v>1018</v>
      </c>
      <c r="C1700" s="242" t="s">
        <v>1017</v>
      </c>
      <c r="D1700" s="226" t="s">
        <v>30</v>
      </c>
      <c r="E1700" s="225">
        <v>0.8</v>
      </c>
      <c r="F1700" s="225">
        <v>1</v>
      </c>
      <c r="G1700" s="225">
        <v>2.96</v>
      </c>
      <c r="H1700" s="225">
        <v>13.56</v>
      </c>
      <c r="I1700" s="225">
        <v>1</v>
      </c>
      <c r="J1700" s="225">
        <v>40.14</v>
      </c>
      <c r="K1700" s="225">
        <v>5.34</v>
      </c>
      <c r="L1700" s="225">
        <v>214</v>
      </c>
    </row>
    <row r="1701" spans="1:12" s="241" customFormat="1" hidden="1" outlineLevel="2" x14ac:dyDescent="0.25">
      <c r="A1701" s="243" t="s">
        <v>8</v>
      </c>
      <c r="B1701" s="228" t="s">
        <v>1016</v>
      </c>
      <c r="C1701" s="242" t="s">
        <v>1015</v>
      </c>
      <c r="D1701" s="226" t="s">
        <v>31</v>
      </c>
      <c r="E1701" s="225">
        <v>1E-3</v>
      </c>
      <c r="F1701" s="225">
        <v>1</v>
      </c>
      <c r="G1701" s="225">
        <v>3.7000000000000002E-3</v>
      </c>
      <c r="H1701" s="225">
        <v>30030</v>
      </c>
      <c r="I1701" s="225">
        <v>1</v>
      </c>
      <c r="J1701" s="225">
        <v>111.11</v>
      </c>
      <c r="K1701" s="225">
        <v>5.34</v>
      </c>
      <c r="L1701" s="225">
        <v>593</v>
      </c>
    </row>
    <row r="1702" spans="1:12" s="241" customFormat="1" hidden="1" outlineLevel="2" x14ac:dyDescent="0.25">
      <c r="A1702" s="243" t="s">
        <v>9</v>
      </c>
      <c r="B1702" s="228" t="s">
        <v>988</v>
      </c>
      <c r="C1702" s="242" t="s">
        <v>987</v>
      </c>
      <c r="D1702" s="226" t="s">
        <v>30</v>
      </c>
      <c r="E1702" s="225">
        <v>0.04</v>
      </c>
      <c r="F1702" s="225">
        <v>1</v>
      </c>
      <c r="G1702" s="225">
        <v>0.14799999999999999</v>
      </c>
      <c r="H1702" s="225">
        <v>37.29</v>
      </c>
      <c r="I1702" s="225">
        <v>1</v>
      </c>
      <c r="J1702" s="225">
        <v>5.52</v>
      </c>
      <c r="K1702" s="225">
        <v>5.34</v>
      </c>
      <c r="L1702" s="225">
        <v>29</v>
      </c>
    </row>
    <row r="1703" spans="1:12" s="241" customFormat="1" ht="25.5" hidden="1" outlineLevel="2" x14ac:dyDescent="0.25">
      <c r="A1703" s="243" t="s">
        <v>10</v>
      </c>
      <c r="B1703" s="228" t="s">
        <v>492</v>
      </c>
      <c r="C1703" s="242" t="s">
        <v>491</v>
      </c>
      <c r="D1703" s="226" t="s">
        <v>30</v>
      </c>
      <c r="E1703" s="225">
        <v>0.4</v>
      </c>
      <c r="F1703" s="225">
        <v>1</v>
      </c>
      <c r="G1703" s="225">
        <v>1.48</v>
      </c>
      <c r="H1703" s="225">
        <v>15.12</v>
      </c>
      <c r="I1703" s="225">
        <v>1</v>
      </c>
      <c r="J1703" s="225">
        <v>22.38</v>
      </c>
      <c r="K1703" s="225">
        <v>5.34</v>
      </c>
      <c r="L1703" s="225">
        <v>120</v>
      </c>
    </row>
    <row r="1704" spans="1:12" s="241" customFormat="1" hidden="1" outlineLevel="2" x14ac:dyDescent="0.25">
      <c r="A1704" s="243" t="s">
        <v>26</v>
      </c>
      <c r="B1704" s="228" t="s">
        <v>1014</v>
      </c>
      <c r="C1704" s="242" t="s">
        <v>1013</v>
      </c>
      <c r="D1704" s="226" t="s">
        <v>30</v>
      </c>
      <c r="E1704" s="225">
        <v>20</v>
      </c>
      <c r="F1704" s="225">
        <v>1</v>
      </c>
      <c r="G1704" s="225">
        <v>74</v>
      </c>
      <c r="H1704" s="225">
        <v>6.5</v>
      </c>
      <c r="I1704" s="225">
        <v>1</v>
      </c>
      <c r="J1704" s="225">
        <v>481</v>
      </c>
      <c r="K1704" s="225">
        <v>5.34</v>
      </c>
      <c r="L1704" s="225">
        <v>2569</v>
      </c>
    </row>
    <row r="1705" spans="1:12" s="241" customFormat="1" hidden="1" outlineLevel="2" x14ac:dyDescent="0.25">
      <c r="A1705" s="243" t="s">
        <v>27</v>
      </c>
      <c r="B1705" s="228" t="s">
        <v>1012</v>
      </c>
      <c r="C1705" s="242" t="s">
        <v>1011</v>
      </c>
      <c r="D1705" s="226" t="s">
        <v>30</v>
      </c>
      <c r="E1705" s="225">
        <v>4</v>
      </c>
      <c r="F1705" s="225">
        <v>1</v>
      </c>
      <c r="G1705" s="225">
        <v>14.8</v>
      </c>
      <c r="H1705" s="225">
        <v>19.61</v>
      </c>
      <c r="I1705" s="225">
        <v>1</v>
      </c>
      <c r="J1705" s="225">
        <v>290.23</v>
      </c>
      <c r="K1705" s="225">
        <v>5.34</v>
      </c>
      <c r="L1705" s="225">
        <v>1550</v>
      </c>
    </row>
    <row r="1706" spans="1:12" s="230" customFormat="1" outlineLevel="1" collapsed="1" x14ac:dyDescent="0.25">
      <c r="A1706" s="234"/>
      <c r="B1706" s="232"/>
      <c r="C1706" s="233" t="s">
        <v>399</v>
      </c>
      <c r="D1706" s="232" t="s">
        <v>16</v>
      </c>
      <c r="E1706" s="231">
        <v>25.53</v>
      </c>
      <c r="F1706" s="231">
        <v>1.1499999999999999</v>
      </c>
      <c r="G1706" s="231">
        <v>94.460999999999999</v>
      </c>
      <c r="H1706" s="231"/>
      <c r="I1706" s="231"/>
      <c r="J1706" s="231"/>
      <c r="K1706" s="231"/>
      <c r="L1706" s="231"/>
    </row>
    <row r="1707" spans="1:12" s="230" customFormat="1" outlineLevel="1" x14ac:dyDescent="0.25">
      <c r="A1707" s="234"/>
      <c r="B1707" s="232"/>
      <c r="C1707" s="233" t="s">
        <v>412</v>
      </c>
      <c r="D1707" s="232" t="s">
        <v>16</v>
      </c>
      <c r="E1707" s="231">
        <v>0.71</v>
      </c>
      <c r="F1707" s="231">
        <v>1.25</v>
      </c>
      <c r="G1707" s="231">
        <v>3.2837499999999999</v>
      </c>
      <c r="H1707" s="231"/>
      <c r="I1707" s="231"/>
      <c r="J1707" s="231"/>
      <c r="K1707" s="231"/>
      <c r="L1707" s="231"/>
    </row>
    <row r="1708" spans="1:12" s="235" customFormat="1" x14ac:dyDescent="0.25">
      <c r="A1708" s="240"/>
      <c r="B1708" s="239"/>
      <c r="C1708" s="238" t="s">
        <v>398</v>
      </c>
      <c r="D1708" s="237"/>
      <c r="E1708" s="236"/>
      <c r="F1708" s="236"/>
      <c r="G1708" s="236"/>
      <c r="H1708" s="236"/>
      <c r="I1708" s="236"/>
      <c r="J1708" s="236">
        <v>2112.1799999999998</v>
      </c>
      <c r="K1708" s="236"/>
      <c r="L1708" s="236"/>
    </row>
    <row r="1709" spans="1:12" s="230" customFormat="1" outlineLevel="1" x14ac:dyDescent="0.25">
      <c r="A1709" s="234"/>
      <c r="B1709" s="232"/>
      <c r="C1709" s="233" t="s">
        <v>397</v>
      </c>
      <c r="D1709" s="232"/>
      <c r="E1709" s="231"/>
      <c r="F1709" s="231"/>
      <c r="G1709" s="231"/>
      <c r="H1709" s="231"/>
      <c r="I1709" s="231"/>
      <c r="J1709" s="231">
        <v>939.21</v>
      </c>
      <c r="K1709" s="231"/>
      <c r="L1709" s="231">
        <v>21696</v>
      </c>
    </row>
    <row r="1710" spans="1:12" s="224" customFormat="1" x14ac:dyDescent="0.25">
      <c r="A1710" s="229"/>
      <c r="B1710" s="228" t="s">
        <v>985</v>
      </c>
      <c r="C1710" s="227" t="s">
        <v>986</v>
      </c>
      <c r="D1710" s="226" t="s">
        <v>20</v>
      </c>
      <c r="E1710" s="225">
        <v>121</v>
      </c>
      <c r="F1710" s="225">
        <v>0.9</v>
      </c>
      <c r="G1710" s="225">
        <v>108.9</v>
      </c>
      <c r="H1710" s="225"/>
      <c r="I1710" s="225"/>
      <c r="J1710" s="225">
        <v>1022.79</v>
      </c>
      <c r="K1710" s="225"/>
      <c r="L1710" s="225">
        <v>23626</v>
      </c>
    </row>
    <row r="1711" spans="1:12" s="224" customFormat="1" x14ac:dyDescent="0.25">
      <c r="A1711" s="229"/>
      <c r="B1711" s="228" t="s">
        <v>985</v>
      </c>
      <c r="C1711" s="227" t="s">
        <v>984</v>
      </c>
      <c r="D1711" s="226" t="s">
        <v>20</v>
      </c>
      <c r="E1711" s="225">
        <v>72</v>
      </c>
      <c r="F1711" s="225">
        <v>0.85</v>
      </c>
      <c r="G1711" s="225">
        <v>61.2</v>
      </c>
      <c r="H1711" s="225"/>
      <c r="I1711" s="225"/>
      <c r="J1711" s="225">
        <v>574.79</v>
      </c>
      <c r="K1711" s="225"/>
      <c r="L1711" s="225">
        <v>13278</v>
      </c>
    </row>
    <row r="1712" spans="1:12" s="195" customFormat="1" x14ac:dyDescent="0.25">
      <c r="A1712" s="215"/>
      <c r="B1712" s="215"/>
      <c r="C1712" s="216" t="s">
        <v>390</v>
      </c>
      <c r="D1712" s="215"/>
      <c r="E1712" s="214"/>
      <c r="F1712" s="214"/>
      <c r="G1712" s="214"/>
      <c r="H1712" s="214"/>
      <c r="I1712" s="214"/>
      <c r="J1712" s="213">
        <v>3709.76</v>
      </c>
      <c r="K1712" s="213"/>
      <c r="L1712" s="213"/>
    </row>
    <row r="1713" spans="1:12" s="217" customFormat="1" ht="45.95" customHeight="1" x14ac:dyDescent="0.25">
      <c r="A1713" s="223" t="s">
        <v>955</v>
      </c>
      <c r="B1713" s="222" t="s">
        <v>1010</v>
      </c>
      <c r="C1713" s="221" t="s">
        <v>1009</v>
      </c>
      <c r="D1713" s="220" t="s">
        <v>420</v>
      </c>
      <c r="E1713" s="219">
        <v>37</v>
      </c>
      <c r="F1713" s="219">
        <v>1</v>
      </c>
      <c r="G1713" s="219">
        <v>37</v>
      </c>
      <c r="H1713" s="218">
        <v>405.49</v>
      </c>
      <c r="I1713" s="218">
        <v>1</v>
      </c>
      <c r="J1713" s="218">
        <v>15003.13</v>
      </c>
      <c r="K1713" s="218"/>
      <c r="L1713" s="218"/>
    </row>
    <row r="1714" spans="1:12" s="195" customFormat="1" x14ac:dyDescent="0.25">
      <c r="A1714" s="215"/>
      <c r="B1714" s="215"/>
      <c r="C1714" s="216" t="s">
        <v>390</v>
      </c>
      <c r="D1714" s="215"/>
      <c r="E1714" s="214"/>
      <c r="F1714" s="214"/>
      <c r="G1714" s="214"/>
      <c r="H1714" s="214"/>
      <c r="I1714" s="214"/>
      <c r="J1714" s="213">
        <v>15003.13</v>
      </c>
      <c r="K1714" s="213"/>
      <c r="L1714" s="213"/>
    </row>
    <row r="1715" spans="1:12" s="217" customFormat="1" ht="45.95" customHeight="1" x14ac:dyDescent="0.25">
      <c r="A1715" s="223" t="s">
        <v>952</v>
      </c>
      <c r="B1715" s="222" t="s">
        <v>1008</v>
      </c>
      <c r="C1715" s="221" t="s">
        <v>1007</v>
      </c>
      <c r="D1715" s="220" t="s">
        <v>420</v>
      </c>
      <c r="E1715" s="219">
        <v>37</v>
      </c>
      <c r="F1715" s="219">
        <v>1</v>
      </c>
      <c r="G1715" s="219">
        <v>37</v>
      </c>
      <c r="H1715" s="218">
        <v>198.3</v>
      </c>
      <c r="I1715" s="218">
        <v>1</v>
      </c>
      <c r="J1715" s="218">
        <v>7337.1</v>
      </c>
      <c r="K1715" s="218"/>
      <c r="L1715" s="218"/>
    </row>
    <row r="1716" spans="1:12" s="195" customFormat="1" x14ac:dyDescent="0.25">
      <c r="A1716" s="215"/>
      <c r="B1716" s="215"/>
      <c r="C1716" s="216" t="s">
        <v>390</v>
      </c>
      <c r="D1716" s="215"/>
      <c r="E1716" s="214"/>
      <c r="F1716" s="214"/>
      <c r="G1716" s="214"/>
      <c r="H1716" s="214"/>
      <c r="I1716" s="214"/>
      <c r="J1716" s="213">
        <v>7337.1</v>
      </c>
      <c r="K1716" s="213"/>
      <c r="L1716" s="213"/>
    </row>
    <row r="1717" spans="1:12" s="217" customFormat="1" ht="91.9" customHeight="1" x14ac:dyDescent="0.25">
      <c r="A1717" s="223" t="s">
        <v>947</v>
      </c>
      <c r="B1717" s="222" t="s">
        <v>1156</v>
      </c>
      <c r="C1717" s="221" t="s">
        <v>1155</v>
      </c>
      <c r="D1717" s="220" t="s">
        <v>1025</v>
      </c>
      <c r="E1717" s="219">
        <v>3.7</v>
      </c>
      <c r="F1717" s="219">
        <v>1</v>
      </c>
      <c r="G1717" s="219">
        <v>3.7</v>
      </c>
      <c r="H1717" s="218"/>
      <c r="I1717" s="218"/>
      <c r="J1717" s="218"/>
      <c r="K1717" s="218"/>
      <c r="L1717" s="218"/>
    </row>
    <row r="1718" spans="1:12" s="224" customFormat="1" x14ac:dyDescent="0.25">
      <c r="A1718" s="229"/>
      <c r="B1718" s="228" t="s">
        <v>0</v>
      </c>
      <c r="C1718" s="227" t="s">
        <v>404</v>
      </c>
      <c r="D1718" s="226"/>
      <c r="E1718" s="225"/>
      <c r="F1718" s="225"/>
      <c r="G1718" s="225"/>
      <c r="H1718" s="225">
        <v>187.59</v>
      </c>
      <c r="I1718" s="225">
        <v>1.1499999999999999</v>
      </c>
      <c r="J1718" s="225">
        <v>798.2</v>
      </c>
      <c r="K1718" s="225">
        <v>23.1</v>
      </c>
      <c r="L1718" s="225">
        <v>18438</v>
      </c>
    </row>
    <row r="1719" spans="1:12" s="241" customFormat="1" hidden="1" outlineLevel="2" x14ac:dyDescent="0.25">
      <c r="A1719" s="243"/>
      <c r="B1719" s="228"/>
      <c r="C1719" s="242" t="s">
        <v>470</v>
      </c>
      <c r="D1719" s="226" t="s">
        <v>16</v>
      </c>
      <c r="E1719" s="225">
        <v>19.5</v>
      </c>
      <c r="F1719" s="225">
        <v>1.1499999999999999</v>
      </c>
      <c r="G1719" s="225">
        <v>82.972499999999997</v>
      </c>
      <c r="H1719" s="225"/>
      <c r="I1719" s="225">
        <v>1</v>
      </c>
      <c r="J1719" s="225">
        <v>798.2</v>
      </c>
      <c r="K1719" s="225">
        <v>23.1</v>
      </c>
      <c r="L1719" s="225">
        <v>18438</v>
      </c>
    </row>
    <row r="1720" spans="1:12" s="224" customFormat="1" collapsed="1" x14ac:dyDescent="0.25">
      <c r="A1720" s="229"/>
      <c r="B1720" s="228" t="s">
        <v>1</v>
      </c>
      <c r="C1720" s="227" t="s">
        <v>415</v>
      </c>
      <c r="D1720" s="226"/>
      <c r="E1720" s="225"/>
      <c r="F1720" s="225"/>
      <c r="G1720" s="225"/>
      <c r="H1720" s="225">
        <v>17.2</v>
      </c>
      <c r="I1720" s="225">
        <v>1.25</v>
      </c>
      <c r="J1720" s="225">
        <v>79.55</v>
      </c>
      <c r="K1720" s="225"/>
      <c r="L1720" s="225"/>
    </row>
    <row r="1721" spans="1:12" s="241" customFormat="1" hidden="1" outlineLevel="2" x14ac:dyDescent="0.25">
      <c r="A1721" s="243" t="s">
        <v>0</v>
      </c>
      <c r="B1721" s="228" t="s">
        <v>428</v>
      </c>
      <c r="C1721" s="242" t="s">
        <v>24</v>
      </c>
      <c r="D1721" s="226" t="s">
        <v>18</v>
      </c>
      <c r="E1721" s="225">
        <v>0.2</v>
      </c>
      <c r="F1721" s="225">
        <v>1</v>
      </c>
      <c r="G1721" s="225">
        <v>0.74</v>
      </c>
      <c r="H1721" s="225">
        <v>65.709999999999994</v>
      </c>
      <c r="I1721" s="225">
        <v>1</v>
      </c>
      <c r="J1721" s="225">
        <v>48.63</v>
      </c>
      <c r="K1721" s="225">
        <v>9.1300000000000008</v>
      </c>
      <c r="L1721" s="225">
        <v>444</v>
      </c>
    </row>
    <row r="1722" spans="1:12" s="235" customFormat="1" hidden="1" outlineLevel="2" x14ac:dyDescent="0.25">
      <c r="A1722" s="247"/>
      <c r="B1722" s="245"/>
      <c r="C1722" s="246" t="s">
        <v>19</v>
      </c>
      <c r="D1722" s="245" t="s">
        <v>16</v>
      </c>
      <c r="E1722" s="244">
        <v>0.2</v>
      </c>
      <c r="F1722" s="244">
        <v>1</v>
      </c>
      <c r="G1722" s="244">
        <v>0.74</v>
      </c>
      <c r="H1722" s="244">
        <v>11.6</v>
      </c>
      <c r="I1722" s="244">
        <v>1</v>
      </c>
      <c r="J1722" s="244">
        <v>8.58</v>
      </c>
      <c r="K1722" s="244"/>
      <c r="L1722" s="244">
        <v>78</v>
      </c>
    </row>
    <row r="1723" spans="1:12" s="241" customFormat="1" ht="25.5" hidden="1" outlineLevel="2" x14ac:dyDescent="0.25">
      <c r="A1723" s="243" t="s">
        <v>1</v>
      </c>
      <c r="B1723" s="228" t="s">
        <v>414</v>
      </c>
      <c r="C1723" s="242" t="s">
        <v>17</v>
      </c>
      <c r="D1723" s="226" t="s">
        <v>18</v>
      </c>
      <c r="E1723" s="225">
        <v>0.13</v>
      </c>
      <c r="F1723" s="225">
        <v>1</v>
      </c>
      <c r="G1723" s="225">
        <v>0.48099999999999998</v>
      </c>
      <c r="H1723" s="225">
        <v>31.26</v>
      </c>
      <c r="I1723" s="225">
        <v>1</v>
      </c>
      <c r="J1723" s="225">
        <v>15.04</v>
      </c>
      <c r="K1723" s="225">
        <v>9.1300000000000008</v>
      </c>
      <c r="L1723" s="225">
        <v>137</v>
      </c>
    </row>
    <row r="1724" spans="1:12" s="235" customFormat="1" hidden="1" outlineLevel="2" x14ac:dyDescent="0.25">
      <c r="A1724" s="247"/>
      <c r="B1724" s="245"/>
      <c r="C1724" s="246" t="s">
        <v>19</v>
      </c>
      <c r="D1724" s="245" t="s">
        <v>16</v>
      </c>
      <c r="E1724" s="244">
        <v>0.13</v>
      </c>
      <c r="F1724" s="244">
        <v>1</v>
      </c>
      <c r="G1724" s="244">
        <v>0.48099999999999998</v>
      </c>
      <c r="H1724" s="244">
        <v>13.5</v>
      </c>
      <c r="I1724" s="244">
        <v>1</v>
      </c>
      <c r="J1724" s="244">
        <v>6.49</v>
      </c>
      <c r="K1724" s="244"/>
      <c r="L1724" s="244">
        <v>59</v>
      </c>
    </row>
    <row r="1725" spans="1:12" s="224" customFormat="1" collapsed="1" x14ac:dyDescent="0.25">
      <c r="A1725" s="229"/>
      <c r="B1725" s="228" t="s">
        <v>2</v>
      </c>
      <c r="C1725" s="227" t="s">
        <v>413</v>
      </c>
      <c r="D1725" s="226"/>
      <c r="E1725" s="225"/>
      <c r="F1725" s="225"/>
      <c r="G1725" s="225"/>
      <c r="H1725" s="225">
        <v>4.08</v>
      </c>
      <c r="I1725" s="225">
        <v>1.25</v>
      </c>
      <c r="J1725" s="225">
        <v>18.87</v>
      </c>
      <c r="K1725" s="225">
        <v>23.1</v>
      </c>
      <c r="L1725" s="225">
        <v>436</v>
      </c>
    </row>
    <row r="1726" spans="1:12" s="241" customFormat="1" hidden="1" outlineLevel="2" x14ac:dyDescent="0.25">
      <c r="A1726" s="243"/>
      <c r="B1726" s="228"/>
      <c r="C1726" s="242" t="s">
        <v>19</v>
      </c>
      <c r="D1726" s="226" t="s">
        <v>16</v>
      </c>
      <c r="E1726" s="225">
        <v>0.41249999999999998</v>
      </c>
      <c r="F1726" s="225">
        <v>1</v>
      </c>
      <c r="G1726" s="225">
        <v>1.5262500000000001</v>
      </c>
      <c r="H1726" s="225"/>
      <c r="I1726" s="225">
        <v>1</v>
      </c>
      <c r="J1726" s="225">
        <v>18.87</v>
      </c>
      <c r="K1726" s="225">
        <v>23.1</v>
      </c>
      <c r="L1726" s="225">
        <v>436</v>
      </c>
    </row>
    <row r="1727" spans="1:12" s="224" customFormat="1" collapsed="1" x14ac:dyDescent="0.25">
      <c r="A1727" s="229"/>
      <c r="B1727" s="228" t="s">
        <v>3</v>
      </c>
      <c r="C1727" s="227" t="s">
        <v>402</v>
      </c>
      <c r="D1727" s="226"/>
      <c r="E1727" s="225"/>
      <c r="F1727" s="225"/>
      <c r="G1727" s="225"/>
      <c r="H1727" s="225">
        <v>99.56</v>
      </c>
      <c r="I1727" s="225">
        <v>1</v>
      </c>
      <c r="J1727" s="225">
        <v>368.37</v>
      </c>
      <c r="K1727" s="225"/>
      <c r="L1727" s="225"/>
    </row>
    <row r="1728" spans="1:12" s="241" customFormat="1" hidden="1" outlineLevel="2" x14ac:dyDescent="0.25">
      <c r="A1728" s="243" t="s">
        <v>2</v>
      </c>
      <c r="B1728" s="228" t="s">
        <v>1150</v>
      </c>
      <c r="C1728" s="242" t="s">
        <v>1149</v>
      </c>
      <c r="D1728" s="226" t="s">
        <v>31</v>
      </c>
      <c r="E1728" s="225">
        <v>6.9999999999999999E-4</v>
      </c>
      <c r="F1728" s="225">
        <v>1</v>
      </c>
      <c r="G1728" s="225">
        <v>2.5899999999999999E-3</v>
      </c>
      <c r="H1728" s="225">
        <v>11350</v>
      </c>
      <c r="I1728" s="225">
        <v>1</v>
      </c>
      <c r="J1728" s="225">
        <v>29.4</v>
      </c>
      <c r="K1728" s="225">
        <v>5.34</v>
      </c>
      <c r="L1728" s="225">
        <v>157</v>
      </c>
    </row>
    <row r="1729" spans="1:12" s="241" customFormat="1" ht="25.5" hidden="1" outlineLevel="2" x14ac:dyDescent="0.25">
      <c r="A1729" s="243" t="s">
        <v>3</v>
      </c>
      <c r="B1729" s="228" t="s">
        <v>992</v>
      </c>
      <c r="C1729" s="242" t="s">
        <v>991</v>
      </c>
      <c r="D1729" s="226" t="s">
        <v>353</v>
      </c>
      <c r="E1729" s="225">
        <v>0.04</v>
      </c>
      <c r="F1729" s="225">
        <v>1</v>
      </c>
      <c r="G1729" s="225">
        <v>0.14799999999999999</v>
      </c>
      <c r="H1729" s="225">
        <v>200</v>
      </c>
      <c r="I1729" s="225">
        <v>1</v>
      </c>
      <c r="J1729" s="225">
        <v>29.6</v>
      </c>
      <c r="K1729" s="225">
        <v>5.34</v>
      </c>
      <c r="L1729" s="225">
        <v>158</v>
      </c>
    </row>
    <row r="1730" spans="1:12" s="241" customFormat="1" ht="38.25" hidden="1" outlineLevel="2" x14ac:dyDescent="0.25">
      <c r="A1730" s="243" t="s">
        <v>4</v>
      </c>
      <c r="B1730" s="228" t="s">
        <v>990</v>
      </c>
      <c r="C1730" s="242" t="s">
        <v>989</v>
      </c>
      <c r="D1730" s="226" t="s">
        <v>31</v>
      </c>
      <c r="E1730" s="225">
        <v>2.0000000000000001E-4</v>
      </c>
      <c r="F1730" s="225">
        <v>1</v>
      </c>
      <c r="G1730" s="225">
        <v>7.3999999999999999E-4</v>
      </c>
      <c r="H1730" s="225">
        <v>16950</v>
      </c>
      <c r="I1730" s="225">
        <v>1</v>
      </c>
      <c r="J1730" s="225">
        <v>12.54</v>
      </c>
      <c r="K1730" s="225">
        <v>5.34</v>
      </c>
      <c r="L1730" s="225">
        <v>67</v>
      </c>
    </row>
    <row r="1731" spans="1:12" s="241" customFormat="1" hidden="1" outlineLevel="2" x14ac:dyDescent="0.25">
      <c r="A1731" s="243" t="s">
        <v>6</v>
      </c>
      <c r="B1731" s="228" t="s">
        <v>427</v>
      </c>
      <c r="C1731" s="242" t="s">
        <v>426</v>
      </c>
      <c r="D1731" s="226" t="s">
        <v>31</v>
      </c>
      <c r="E1731" s="225">
        <v>3.5999999999999999E-3</v>
      </c>
      <c r="F1731" s="225">
        <v>1</v>
      </c>
      <c r="G1731" s="225">
        <v>1.332E-2</v>
      </c>
      <c r="H1731" s="225">
        <v>5989</v>
      </c>
      <c r="I1731" s="225">
        <v>1</v>
      </c>
      <c r="J1731" s="225">
        <v>79.77</v>
      </c>
      <c r="K1731" s="225">
        <v>5.34</v>
      </c>
      <c r="L1731" s="225">
        <v>426</v>
      </c>
    </row>
    <row r="1732" spans="1:12" s="241" customFormat="1" hidden="1" outlineLevel="2" x14ac:dyDescent="0.25">
      <c r="A1732" s="243" t="s">
        <v>7</v>
      </c>
      <c r="B1732" s="228" t="s">
        <v>988</v>
      </c>
      <c r="C1732" s="242" t="s">
        <v>987</v>
      </c>
      <c r="D1732" s="226" t="s">
        <v>30</v>
      </c>
      <c r="E1732" s="225">
        <v>0.3</v>
      </c>
      <c r="F1732" s="225">
        <v>1</v>
      </c>
      <c r="G1732" s="225">
        <v>1.1100000000000001</v>
      </c>
      <c r="H1732" s="225">
        <v>37.29</v>
      </c>
      <c r="I1732" s="225">
        <v>1</v>
      </c>
      <c r="J1732" s="225">
        <v>41.39</v>
      </c>
      <c r="K1732" s="225">
        <v>5.34</v>
      </c>
      <c r="L1732" s="225">
        <v>221</v>
      </c>
    </row>
    <row r="1733" spans="1:12" s="241" customFormat="1" ht="25.5" hidden="1" outlineLevel="2" x14ac:dyDescent="0.25">
      <c r="A1733" s="243" t="s">
        <v>8</v>
      </c>
      <c r="B1733" s="228" t="s">
        <v>1154</v>
      </c>
      <c r="C1733" s="242" t="s">
        <v>1153</v>
      </c>
      <c r="D1733" s="226" t="s">
        <v>357</v>
      </c>
      <c r="E1733" s="225">
        <v>10</v>
      </c>
      <c r="F1733" s="225">
        <v>1</v>
      </c>
      <c r="G1733" s="225">
        <v>37</v>
      </c>
      <c r="H1733" s="225">
        <v>0.22</v>
      </c>
      <c r="I1733" s="225">
        <v>1</v>
      </c>
      <c r="J1733" s="225">
        <v>8.14</v>
      </c>
      <c r="K1733" s="225">
        <v>5.34</v>
      </c>
      <c r="L1733" s="225">
        <v>43</v>
      </c>
    </row>
    <row r="1734" spans="1:12" s="241" customFormat="1" ht="25.5" hidden="1" outlineLevel="2" x14ac:dyDescent="0.25">
      <c r="A1734" s="243" t="s">
        <v>9</v>
      </c>
      <c r="B1734" s="228" t="s">
        <v>492</v>
      </c>
      <c r="C1734" s="242" t="s">
        <v>491</v>
      </c>
      <c r="D1734" s="226" t="s">
        <v>30</v>
      </c>
      <c r="E1734" s="225">
        <v>0.4</v>
      </c>
      <c r="F1734" s="225">
        <v>1</v>
      </c>
      <c r="G1734" s="225">
        <v>1.48</v>
      </c>
      <c r="H1734" s="225">
        <v>15.12</v>
      </c>
      <c r="I1734" s="225">
        <v>1</v>
      </c>
      <c r="J1734" s="225">
        <v>22.38</v>
      </c>
      <c r="K1734" s="225">
        <v>5.34</v>
      </c>
      <c r="L1734" s="225">
        <v>120</v>
      </c>
    </row>
    <row r="1735" spans="1:12" s="241" customFormat="1" hidden="1" outlineLevel="2" x14ac:dyDescent="0.25">
      <c r="A1735" s="243" t="s">
        <v>10</v>
      </c>
      <c r="B1735" s="228" t="s">
        <v>1012</v>
      </c>
      <c r="C1735" s="242" t="s">
        <v>1011</v>
      </c>
      <c r="D1735" s="226" t="s">
        <v>30</v>
      </c>
      <c r="E1735" s="225">
        <v>2</v>
      </c>
      <c r="F1735" s="225">
        <v>1</v>
      </c>
      <c r="G1735" s="225">
        <v>7.4</v>
      </c>
      <c r="H1735" s="225">
        <v>19.61</v>
      </c>
      <c r="I1735" s="225">
        <v>1</v>
      </c>
      <c r="J1735" s="225">
        <v>145.11000000000001</v>
      </c>
      <c r="K1735" s="225">
        <v>5.34</v>
      </c>
      <c r="L1735" s="225">
        <v>775</v>
      </c>
    </row>
    <row r="1736" spans="1:12" s="230" customFormat="1" outlineLevel="1" collapsed="1" x14ac:dyDescent="0.25">
      <c r="A1736" s="234"/>
      <c r="B1736" s="232"/>
      <c r="C1736" s="233" t="s">
        <v>399</v>
      </c>
      <c r="D1736" s="232" t="s">
        <v>16</v>
      </c>
      <c r="E1736" s="231">
        <v>22.43</v>
      </c>
      <c r="F1736" s="231">
        <v>1.1499999999999999</v>
      </c>
      <c r="G1736" s="231">
        <v>82.972499999999997</v>
      </c>
      <c r="H1736" s="231"/>
      <c r="I1736" s="231"/>
      <c r="J1736" s="231"/>
      <c r="K1736" s="231"/>
      <c r="L1736" s="231"/>
    </row>
    <row r="1737" spans="1:12" s="230" customFormat="1" outlineLevel="1" x14ac:dyDescent="0.25">
      <c r="A1737" s="234"/>
      <c r="B1737" s="232"/>
      <c r="C1737" s="233" t="s">
        <v>412</v>
      </c>
      <c r="D1737" s="232" t="s">
        <v>16</v>
      </c>
      <c r="E1737" s="231">
        <v>0.33</v>
      </c>
      <c r="F1737" s="231">
        <v>1.25</v>
      </c>
      <c r="G1737" s="231">
        <v>1.5262500000000001</v>
      </c>
      <c r="H1737" s="231"/>
      <c r="I1737" s="231"/>
      <c r="J1737" s="231"/>
      <c r="K1737" s="231"/>
      <c r="L1737" s="231"/>
    </row>
    <row r="1738" spans="1:12" s="235" customFormat="1" x14ac:dyDescent="0.25">
      <c r="A1738" s="240"/>
      <c r="B1738" s="239"/>
      <c r="C1738" s="238" t="s">
        <v>398</v>
      </c>
      <c r="D1738" s="237"/>
      <c r="E1738" s="236"/>
      <c r="F1738" s="236"/>
      <c r="G1738" s="236"/>
      <c r="H1738" s="236"/>
      <c r="I1738" s="236"/>
      <c r="J1738" s="236">
        <v>1246.1199999999999</v>
      </c>
      <c r="K1738" s="236"/>
      <c r="L1738" s="236"/>
    </row>
    <row r="1739" spans="1:12" s="230" customFormat="1" outlineLevel="1" x14ac:dyDescent="0.25">
      <c r="A1739" s="234"/>
      <c r="B1739" s="232"/>
      <c r="C1739" s="233" t="s">
        <v>397</v>
      </c>
      <c r="D1739" s="232"/>
      <c r="E1739" s="231"/>
      <c r="F1739" s="231"/>
      <c r="G1739" s="231"/>
      <c r="H1739" s="231"/>
      <c r="I1739" s="231"/>
      <c r="J1739" s="231">
        <v>817.07</v>
      </c>
      <c r="K1739" s="231"/>
      <c r="L1739" s="231">
        <v>18874</v>
      </c>
    </row>
    <row r="1740" spans="1:12" s="224" customFormat="1" x14ac:dyDescent="0.25">
      <c r="A1740" s="229"/>
      <c r="B1740" s="228" t="s">
        <v>985</v>
      </c>
      <c r="C1740" s="227" t="s">
        <v>986</v>
      </c>
      <c r="D1740" s="226" t="s">
        <v>20</v>
      </c>
      <c r="E1740" s="225">
        <v>121</v>
      </c>
      <c r="F1740" s="225">
        <v>0.9</v>
      </c>
      <c r="G1740" s="225">
        <v>108.9</v>
      </c>
      <c r="H1740" s="225"/>
      <c r="I1740" s="225"/>
      <c r="J1740" s="225">
        <v>889.78</v>
      </c>
      <c r="K1740" s="225"/>
      <c r="L1740" s="225">
        <v>20554</v>
      </c>
    </row>
    <row r="1741" spans="1:12" s="224" customFormat="1" x14ac:dyDescent="0.25">
      <c r="A1741" s="229"/>
      <c r="B1741" s="228" t="s">
        <v>985</v>
      </c>
      <c r="C1741" s="227" t="s">
        <v>984</v>
      </c>
      <c r="D1741" s="226" t="s">
        <v>20</v>
      </c>
      <c r="E1741" s="225">
        <v>72</v>
      </c>
      <c r="F1741" s="225">
        <v>0.85</v>
      </c>
      <c r="G1741" s="225">
        <v>61.2</v>
      </c>
      <c r="H1741" s="225"/>
      <c r="I1741" s="225"/>
      <c r="J1741" s="225">
        <v>500.06</v>
      </c>
      <c r="K1741" s="225"/>
      <c r="L1741" s="225">
        <v>11551</v>
      </c>
    </row>
    <row r="1742" spans="1:12" s="195" customFormat="1" x14ac:dyDescent="0.25">
      <c r="A1742" s="215"/>
      <c r="B1742" s="215"/>
      <c r="C1742" s="216" t="s">
        <v>390</v>
      </c>
      <c r="D1742" s="215"/>
      <c r="E1742" s="214"/>
      <c r="F1742" s="214"/>
      <c r="G1742" s="214"/>
      <c r="H1742" s="214"/>
      <c r="I1742" s="214"/>
      <c r="J1742" s="213">
        <v>2635.96</v>
      </c>
      <c r="K1742" s="213"/>
      <c r="L1742" s="213"/>
    </row>
    <row r="1743" spans="1:12" s="217" customFormat="1" ht="45.95" customHeight="1" x14ac:dyDescent="0.25">
      <c r="A1743" s="223" t="s">
        <v>944</v>
      </c>
      <c r="B1743" s="222" t="s">
        <v>1041</v>
      </c>
      <c r="C1743" s="221" t="s">
        <v>1040</v>
      </c>
      <c r="D1743" s="220" t="s">
        <v>420</v>
      </c>
      <c r="E1743" s="219">
        <v>37</v>
      </c>
      <c r="F1743" s="219">
        <v>1</v>
      </c>
      <c r="G1743" s="219">
        <v>37</v>
      </c>
      <c r="H1743" s="218">
        <v>425.09</v>
      </c>
      <c r="I1743" s="218">
        <v>1</v>
      </c>
      <c r="J1743" s="218">
        <v>15728.33</v>
      </c>
      <c r="K1743" s="218"/>
      <c r="L1743" s="218"/>
    </row>
    <row r="1744" spans="1:12" s="195" customFormat="1" x14ac:dyDescent="0.25">
      <c r="A1744" s="215"/>
      <c r="B1744" s="215"/>
      <c r="C1744" s="216" t="s">
        <v>390</v>
      </c>
      <c r="D1744" s="215"/>
      <c r="E1744" s="214"/>
      <c r="F1744" s="214"/>
      <c r="G1744" s="214"/>
      <c r="H1744" s="214"/>
      <c r="I1744" s="214"/>
      <c r="J1744" s="213">
        <v>15728.33</v>
      </c>
      <c r="K1744" s="213"/>
      <c r="L1744" s="213"/>
    </row>
    <row r="1745" spans="1:12" s="217" customFormat="1" ht="45.95" customHeight="1" x14ac:dyDescent="0.25">
      <c r="A1745" s="223" t="s">
        <v>943</v>
      </c>
      <c r="B1745" s="222" t="s">
        <v>1039</v>
      </c>
      <c r="C1745" s="221" t="s">
        <v>1038</v>
      </c>
      <c r="D1745" s="220" t="s">
        <v>357</v>
      </c>
      <c r="E1745" s="219">
        <v>37</v>
      </c>
      <c r="F1745" s="219">
        <v>1</v>
      </c>
      <c r="G1745" s="219">
        <v>37</v>
      </c>
      <c r="H1745" s="218">
        <v>130.53</v>
      </c>
      <c r="I1745" s="218">
        <v>1</v>
      </c>
      <c r="J1745" s="218">
        <v>4829.6099999999997</v>
      </c>
      <c r="K1745" s="218"/>
      <c r="L1745" s="218"/>
    </row>
    <row r="1746" spans="1:12" s="195" customFormat="1" x14ac:dyDescent="0.25">
      <c r="A1746" s="215"/>
      <c r="B1746" s="215"/>
      <c r="C1746" s="216" t="s">
        <v>390</v>
      </c>
      <c r="D1746" s="215"/>
      <c r="E1746" s="214"/>
      <c r="F1746" s="214"/>
      <c r="G1746" s="214"/>
      <c r="H1746" s="214"/>
      <c r="I1746" s="214"/>
      <c r="J1746" s="213">
        <v>4829.6099999999997</v>
      </c>
      <c r="K1746" s="213"/>
      <c r="L1746" s="213"/>
    </row>
    <row r="1747" spans="1:12" s="217" customFormat="1" ht="91.9" customHeight="1" x14ac:dyDescent="0.25">
      <c r="A1747" s="223" t="s">
        <v>942</v>
      </c>
      <c r="B1747" s="222" t="s">
        <v>1152</v>
      </c>
      <c r="C1747" s="221" t="s">
        <v>1151</v>
      </c>
      <c r="D1747" s="220" t="s">
        <v>1025</v>
      </c>
      <c r="E1747" s="219">
        <v>1.2</v>
      </c>
      <c r="F1747" s="219">
        <v>1</v>
      </c>
      <c r="G1747" s="219">
        <v>1.2</v>
      </c>
      <c r="H1747" s="218"/>
      <c r="I1747" s="218"/>
      <c r="J1747" s="218"/>
      <c r="K1747" s="218"/>
      <c r="L1747" s="218"/>
    </row>
    <row r="1748" spans="1:12" s="224" customFormat="1" x14ac:dyDescent="0.25">
      <c r="A1748" s="229"/>
      <c r="B1748" s="228" t="s">
        <v>0</v>
      </c>
      <c r="C1748" s="227" t="s">
        <v>404</v>
      </c>
      <c r="D1748" s="226"/>
      <c r="E1748" s="225"/>
      <c r="F1748" s="225"/>
      <c r="G1748" s="225"/>
      <c r="H1748" s="225">
        <v>150.07</v>
      </c>
      <c r="I1748" s="225">
        <v>1.1499999999999999</v>
      </c>
      <c r="J1748" s="225">
        <v>207.1</v>
      </c>
      <c r="K1748" s="225">
        <v>23.1</v>
      </c>
      <c r="L1748" s="225">
        <v>4784</v>
      </c>
    </row>
    <row r="1749" spans="1:12" s="241" customFormat="1" hidden="1" outlineLevel="2" x14ac:dyDescent="0.25">
      <c r="A1749" s="243"/>
      <c r="B1749" s="228"/>
      <c r="C1749" s="242" t="s">
        <v>470</v>
      </c>
      <c r="D1749" s="226" t="s">
        <v>16</v>
      </c>
      <c r="E1749" s="225">
        <v>15.6</v>
      </c>
      <c r="F1749" s="225">
        <v>1.1499999999999999</v>
      </c>
      <c r="G1749" s="225">
        <v>21.527999999999999</v>
      </c>
      <c r="H1749" s="225"/>
      <c r="I1749" s="225">
        <v>1</v>
      </c>
      <c r="J1749" s="225">
        <v>207.1</v>
      </c>
      <c r="K1749" s="225">
        <v>23.1</v>
      </c>
      <c r="L1749" s="225">
        <v>4784</v>
      </c>
    </row>
    <row r="1750" spans="1:12" s="224" customFormat="1" collapsed="1" x14ac:dyDescent="0.25">
      <c r="A1750" s="229"/>
      <c r="B1750" s="228" t="s">
        <v>1</v>
      </c>
      <c r="C1750" s="227" t="s">
        <v>415</v>
      </c>
      <c r="D1750" s="226"/>
      <c r="E1750" s="225"/>
      <c r="F1750" s="225"/>
      <c r="G1750" s="225"/>
      <c r="H1750" s="225">
        <v>13.26</v>
      </c>
      <c r="I1750" s="225">
        <v>1.25</v>
      </c>
      <c r="J1750" s="225">
        <v>19.899999999999999</v>
      </c>
      <c r="K1750" s="225"/>
      <c r="L1750" s="225"/>
    </row>
    <row r="1751" spans="1:12" s="241" customFormat="1" hidden="1" outlineLevel="2" x14ac:dyDescent="0.25">
      <c r="A1751" s="243" t="s">
        <v>0</v>
      </c>
      <c r="B1751" s="228" t="s">
        <v>428</v>
      </c>
      <c r="C1751" s="242" t="s">
        <v>24</v>
      </c>
      <c r="D1751" s="226" t="s">
        <v>18</v>
      </c>
      <c r="E1751" s="225">
        <v>0.14000000000000001</v>
      </c>
      <c r="F1751" s="225">
        <v>1</v>
      </c>
      <c r="G1751" s="225">
        <v>0.16800000000000001</v>
      </c>
      <c r="H1751" s="225">
        <v>65.709999999999994</v>
      </c>
      <c r="I1751" s="225">
        <v>1</v>
      </c>
      <c r="J1751" s="225">
        <v>11.04</v>
      </c>
      <c r="K1751" s="225">
        <v>9.1300000000000008</v>
      </c>
      <c r="L1751" s="225">
        <v>101</v>
      </c>
    </row>
    <row r="1752" spans="1:12" s="235" customFormat="1" hidden="1" outlineLevel="2" x14ac:dyDescent="0.25">
      <c r="A1752" s="247"/>
      <c r="B1752" s="245"/>
      <c r="C1752" s="246" t="s">
        <v>19</v>
      </c>
      <c r="D1752" s="245" t="s">
        <v>16</v>
      </c>
      <c r="E1752" s="244">
        <v>0.14000000000000001</v>
      </c>
      <c r="F1752" s="244">
        <v>1</v>
      </c>
      <c r="G1752" s="244">
        <v>0.16800000000000001</v>
      </c>
      <c r="H1752" s="244">
        <v>11.6</v>
      </c>
      <c r="I1752" s="244">
        <v>1</v>
      </c>
      <c r="J1752" s="244">
        <v>1.95</v>
      </c>
      <c r="K1752" s="244"/>
      <c r="L1752" s="244">
        <v>18</v>
      </c>
    </row>
    <row r="1753" spans="1:12" s="241" customFormat="1" ht="25.5" hidden="1" outlineLevel="2" x14ac:dyDescent="0.25">
      <c r="A1753" s="243" t="s">
        <v>1</v>
      </c>
      <c r="B1753" s="228" t="s">
        <v>414</v>
      </c>
      <c r="C1753" s="242" t="s">
        <v>17</v>
      </c>
      <c r="D1753" s="226" t="s">
        <v>18</v>
      </c>
      <c r="E1753" s="225">
        <v>0.13</v>
      </c>
      <c r="F1753" s="225">
        <v>1</v>
      </c>
      <c r="G1753" s="225">
        <v>0.156</v>
      </c>
      <c r="H1753" s="225">
        <v>31.26</v>
      </c>
      <c r="I1753" s="225">
        <v>1</v>
      </c>
      <c r="J1753" s="225">
        <v>4.88</v>
      </c>
      <c r="K1753" s="225">
        <v>9.1300000000000008</v>
      </c>
      <c r="L1753" s="225">
        <v>45</v>
      </c>
    </row>
    <row r="1754" spans="1:12" s="235" customFormat="1" hidden="1" outlineLevel="2" x14ac:dyDescent="0.25">
      <c r="A1754" s="247"/>
      <c r="B1754" s="245"/>
      <c r="C1754" s="246" t="s">
        <v>19</v>
      </c>
      <c r="D1754" s="245" t="s">
        <v>16</v>
      </c>
      <c r="E1754" s="244">
        <v>0.13</v>
      </c>
      <c r="F1754" s="244">
        <v>1</v>
      </c>
      <c r="G1754" s="244">
        <v>0.156</v>
      </c>
      <c r="H1754" s="244">
        <v>13.5</v>
      </c>
      <c r="I1754" s="244">
        <v>1</v>
      </c>
      <c r="J1754" s="244">
        <v>2.11</v>
      </c>
      <c r="K1754" s="244"/>
      <c r="L1754" s="244">
        <v>19</v>
      </c>
    </row>
    <row r="1755" spans="1:12" s="224" customFormat="1" collapsed="1" x14ac:dyDescent="0.25">
      <c r="A1755" s="229"/>
      <c r="B1755" s="228" t="s">
        <v>2</v>
      </c>
      <c r="C1755" s="227" t="s">
        <v>413</v>
      </c>
      <c r="D1755" s="226"/>
      <c r="E1755" s="225"/>
      <c r="F1755" s="225"/>
      <c r="G1755" s="225"/>
      <c r="H1755" s="225">
        <v>3.38</v>
      </c>
      <c r="I1755" s="225">
        <v>1.25</v>
      </c>
      <c r="J1755" s="225">
        <v>5.08</v>
      </c>
      <c r="K1755" s="225">
        <v>23.1</v>
      </c>
      <c r="L1755" s="225">
        <v>117</v>
      </c>
    </row>
    <row r="1756" spans="1:12" s="241" customFormat="1" hidden="1" outlineLevel="2" x14ac:dyDescent="0.25">
      <c r="A1756" s="243"/>
      <c r="B1756" s="228"/>
      <c r="C1756" s="242" t="s">
        <v>19</v>
      </c>
      <c r="D1756" s="226" t="s">
        <v>16</v>
      </c>
      <c r="E1756" s="225">
        <v>0.33750000000000002</v>
      </c>
      <c r="F1756" s="225">
        <v>1</v>
      </c>
      <c r="G1756" s="225">
        <v>0.40500000000000003</v>
      </c>
      <c r="H1756" s="225"/>
      <c r="I1756" s="225">
        <v>1</v>
      </c>
      <c r="J1756" s="225">
        <v>5.08</v>
      </c>
      <c r="K1756" s="225">
        <v>23.1</v>
      </c>
      <c r="L1756" s="225">
        <v>117</v>
      </c>
    </row>
    <row r="1757" spans="1:12" s="224" customFormat="1" collapsed="1" x14ac:dyDescent="0.25">
      <c r="A1757" s="229"/>
      <c r="B1757" s="228" t="s">
        <v>3</v>
      </c>
      <c r="C1757" s="227" t="s">
        <v>402</v>
      </c>
      <c r="D1757" s="226"/>
      <c r="E1757" s="225"/>
      <c r="F1757" s="225"/>
      <c r="G1757" s="225"/>
      <c r="H1757" s="225">
        <v>113.54</v>
      </c>
      <c r="I1757" s="225">
        <v>1</v>
      </c>
      <c r="J1757" s="225">
        <v>136.25</v>
      </c>
      <c r="K1757" s="225"/>
      <c r="L1757" s="225"/>
    </row>
    <row r="1758" spans="1:12" s="241" customFormat="1" hidden="1" outlineLevel="2" x14ac:dyDescent="0.25">
      <c r="A1758" s="243" t="s">
        <v>2</v>
      </c>
      <c r="B1758" s="228" t="s">
        <v>804</v>
      </c>
      <c r="C1758" s="242" t="s">
        <v>781</v>
      </c>
      <c r="D1758" s="226" t="s">
        <v>23</v>
      </c>
      <c r="E1758" s="225">
        <v>0.01</v>
      </c>
      <c r="F1758" s="225">
        <v>1</v>
      </c>
      <c r="G1758" s="225">
        <v>1.2E-2</v>
      </c>
      <c r="H1758" s="225">
        <v>519.79999999999995</v>
      </c>
      <c r="I1758" s="225">
        <v>1</v>
      </c>
      <c r="J1758" s="225">
        <v>6.24</v>
      </c>
      <c r="K1758" s="225">
        <v>5.34</v>
      </c>
      <c r="L1758" s="225">
        <v>33</v>
      </c>
    </row>
    <row r="1759" spans="1:12" s="241" customFormat="1" hidden="1" outlineLevel="2" x14ac:dyDescent="0.25">
      <c r="A1759" s="243" t="s">
        <v>3</v>
      </c>
      <c r="B1759" s="228" t="s">
        <v>1150</v>
      </c>
      <c r="C1759" s="242" t="s">
        <v>1149</v>
      </c>
      <c r="D1759" s="226" t="s">
        <v>31</v>
      </c>
      <c r="E1759" s="225">
        <v>6.9999999999999999E-4</v>
      </c>
      <c r="F1759" s="225">
        <v>1</v>
      </c>
      <c r="G1759" s="225">
        <v>8.4000000000000003E-4</v>
      </c>
      <c r="H1759" s="225">
        <v>11350</v>
      </c>
      <c r="I1759" s="225">
        <v>1</v>
      </c>
      <c r="J1759" s="225">
        <v>9.5299999999999994</v>
      </c>
      <c r="K1759" s="225">
        <v>5.34</v>
      </c>
      <c r="L1759" s="225">
        <v>51</v>
      </c>
    </row>
    <row r="1760" spans="1:12" s="241" customFormat="1" ht="25.5" hidden="1" outlineLevel="2" x14ac:dyDescent="0.25">
      <c r="A1760" s="243" t="s">
        <v>4</v>
      </c>
      <c r="B1760" s="228" t="s">
        <v>992</v>
      </c>
      <c r="C1760" s="242" t="s">
        <v>991</v>
      </c>
      <c r="D1760" s="226" t="s">
        <v>353</v>
      </c>
      <c r="E1760" s="225">
        <v>0.04</v>
      </c>
      <c r="F1760" s="225">
        <v>1</v>
      </c>
      <c r="G1760" s="225">
        <v>4.8000000000000001E-2</v>
      </c>
      <c r="H1760" s="225">
        <v>200</v>
      </c>
      <c r="I1760" s="225">
        <v>1</v>
      </c>
      <c r="J1760" s="225">
        <v>9.6</v>
      </c>
      <c r="K1760" s="225">
        <v>5.34</v>
      </c>
      <c r="L1760" s="225">
        <v>51</v>
      </c>
    </row>
    <row r="1761" spans="1:12" s="241" customFormat="1" ht="38.25" hidden="1" outlineLevel="2" x14ac:dyDescent="0.25">
      <c r="A1761" s="243" t="s">
        <v>6</v>
      </c>
      <c r="B1761" s="228" t="s">
        <v>990</v>
      </c>
      <c r="C1761" s="242" t="s">
        <v>989</v>
      </c>
      <c r="D1761" s="226" t="s">
        <v>31</v>
      </c>
      <c r="E1761" s="225">
        <v>1.2999999999999999E-4</v>
      </c>
      <c r="F1761" s="225">
        <v>1</v>
      </c>
      <c r="G1761" s="225">
        <v>1.56E-4</v>
      </c>
      <c r="H1761" s="225">
        <v>16950</v>
      </c>
      <c r="I1761" s="225">
        <v>1</v>
      </c>
      <c r="J1761" s="225">
        <v>2.64</v>
      </c>
      <c r="K1761" s="225">
        <v>5.34</v>
      </c>
      <c r="L1761" s="225">
        <v>14</v>
      </c>
    </row>
    <row r="1762" spans="1:12" s="241" customFormat="1" hidden="1" outlineLevel="2" x14ac:dyDescent="0.25">
      <c r="A1762" s="243" t="s">
        <v>7</v>
      </c>
      <c r="B1762" s="228" t="s">
        <v>1016</v>
      </c>
      <c r="C1762" s="242" t="s">
        <v>1015</v>
      </c>
      <c r="D1762" s="226" t="s">
        <v>31</v>
      </c>
      <c r="E1762" s="225">
        <v>1.4E-3</v>
      </c>
      <c r="F1762" s="225">
        <v>1</v>
      </c>
      <c r="G1762" s="225">
        <v>1.6800000000000001E-3</v>
      </c>
      <c r="H1762" s="225">
        <v>30030</v>
      </c>
      <c r="I1762" s="225">
        <v>1</v>
      </c>
      <c r="J1762" s="225">
        <v>50.45</v>
      </c>
      <c r="K1762" s="225">
        <v>5.34</v>
      </c>
      <c r="L1762" s="225">
        <v>269</v>
      </c>
    </row>
    <row r="1763" spans="1:12" s="241" customFormat="1" hidden="1" outlineLevel="2" x14ac:dyDescent="0.25">
      <c r="A1763" s="243" t="s">
        <v>8</v>
      </c>
      <c r="B1763" s="228" t="s">
        <v>988</v>
      </c>
      <c r="C1763" s="242" t="s">
        <v>987</v>
      </c>
      <c r="D1763" s="226" t="s">
        <v>30</v>
      </c>
      <c r="E1763" s="225">
        <v>0.13</v>
      </c>
      <c r="F1763" s="225">
        <v>1</v>
      </c>
      <c r="G1763" s="225">
        <v>0.156</v>
      </c>
      <c r="H1763" s="225">
        <v>37.29</v>
      </c>
      <c r="I1763" s="225">
        <v>1</v>
      </c>
      <c r="J1763" s="225">
        <v>5.82</v>
      </c>
      <c r="K1763" s="225">
        <v>5.34</v>
      </c>
      <c r="L1763" s="225">
        <v>31</v>
      </c>
    </row>
    <row r="1764" spans="1:12" s="241" customFormat="1" ht="25.5" hidden="1" outlineLevel="2" x14ac:dyDescent="0.25">
      <c r="A1764" s="243" t="s">
        <v>9</v>
      </c>
      <c r="B1764" s="228" t="s">
        <v>492</v>
      </c>
      <c r="C1764" s="242" t="s">
        <v>491</v>
      </c>
      <c r="D1764" s="226" t="s">
        <v>30</v>
      </c>
      <c r="E1764" s="225">
        <v>0.27</v>
      </c>
      <c r="F1764" s="225">
        <v>1</v>
      </c>
      <c r="G1764" s="225">
        <v>0.32400000000000001</v>
      </c>
      <c r="H1764" s="225">
        <v>15.12</v>
      </c>
      <c r="I1764" s="225">
        <v>1</v>
      </c>
      <c r="J1764" s="225">
        <v>4.9000000000000004</v>
      </c>
      <c r="K1764" s="225">
        <v>5.34</v>
      </c>
      <c r="L1764" s="225">
        <v>26</v>
      </c>
    </row>
    <row r="1765" spans="1:12" s="241" customFormat="1" hidden="1" outlineLevel="2" x14ac:dyDescent="0.25">
      <c r="A1765" s="243" t="s">
        <v>10</v>
      </c>
      <c r="B1765" s="228" t="s">
        <v>1012</v>
      </c>
      <c r="C1765" s="242" t="s">
        <v>1011</v>
      </c>
      <c r="D1765" s="226" t="s">
        <v>30</v>
      </c>
      <c r="E1765" s="225">
        <v>2</v>
      </c>
      <c r="F1765" s="225">
        <v>1</v>
      </c>
      <c r="G1765" s="225">
        <v>2.4</v>
      </c>
      <c r="H1765" s="225">
        <v>19.61</v>
      </c>
      <c r="I1765" s="225">
        <v>1</v>
      </c>
      <c r="J1765" s="225">
        <v>47.06</v>
      </c>
      <c r="K1765" s="225">
        <v>5.34</v>
      </c>
      <c r="L1765" s="225">
        <v>251</v>
      </c>
    </row>
    <row r="1766" spans="1:12" s="230" customFormat="1" outlineLevel="1" collapsed="1" x14ac:dyDescent="0.25">
      <c r="A1766" s="234"/>
      <c r="B1766" s="232"/>
      <c r="C1766" s="233" t="s">
        <v>399</v>
      </c>
      <c r="D1766" s="232" t="s">
        <v>16</v>
      </c>
      <c r="E1766" s="231">
        <v>17.940000000000001</v>
      </c>
      <c r="F1766" s="231">
        <v>1.1499999999999999</v>
      </c>
      <c r="G1766" s="231">
        <v>21.527999999999999</v>
      </c>
      <c r="H1766" s="231"/>
      <c r="I1766" s="231"/>
      <c r="J1766" s="231"/>
      <c r="K1766" s="231"/>
      <c r="L1766" s="231"/>
    </row>
    <row r="1767" spans="1:12" s="230" customFormat="1" outlineLevel="1" x14ac:dyDescent="0.25">
      <c r="A1767" s="234"/>
      <c r="B1767" s="232"/>
      <c r="C1767" s="233" t="s">
        <v>412</v>
      </c>
      <c r="D1767" s="232" t="s">
        <v>16</v>
      </c>
      <c r="E1767" s="231">
        <v>0.27</v>
      </c>
      <c r="F1767" s="231">
        <v>1.25</v>
      </c>
      <c r="G1767" s="231">
        <v>0.40500000000000003</v>
      </c>
      <c r="H1767" s="231"/>
      <c r="I1767" s="231"/>
      <c r="J1767" s="231"/>
      <c r="K1767" s="231"/>
      <c r="L1767" s="231"/>
    </row>
    <row r="1768" spans="1:12" s="235" customFormat="1" x14ac:dyDescent="0.25">
      <c r="A1768" s="240"/>
      <c r="B1768" s="239"/>
      <c r="C1768" s="238" t="s">
        <v>398</v>
      </c>
      <c r="D1768" s="237"/>
      <c r="E1768" s="236"/>
      <c r="F1768" s="236"/>
      <c r="G1768" s="236"/>
      <c r="H1768" s="236"/>
      <c r="I1768" s="236"/>
      <c r="J1768" s="236">
        <v>363.25</v>
      </c>
      <c r="K1768" s="236"/>
      <c r="L1768" s="236"/>
    </row>
    <row r="1769" spans="1:12" s="230" customFormat="1" outlineLevel="1" x14ac:dyDescent="0.25">
      <c r="A1769" s="234"/>
      <c r="B1769" s="232"/>
      <c r="C1769" s="233" t="s">
        <v>397</v>
      </c>
      <c r="D1769" s="232"/>
      <c r="E1769" s="231"/>
      <c r="F1769" s="231"/>
      <c r="G1769" s="231"/>
      <c r="H1769" s="231"/>
      <c r="I1769" s="231"/>
      <c r="J1769" s="231">
        <v>212.18</v>
      </c>
      <c r="K1769" s="231"/>
      <c r="L1769" s="231">
        <v>4901</v>
      </c>
    </row>
    <row r="1770" spans="1:12" s="224" customFormat="1" x14ac:dyDescent="0.25">
      <c r="A1770" s="229"/>
      <c r="B1770" s="228" t="s">
        <v>985</v>
      </c>
      <c r="C1770" s="227" t="s">
        <v>986</v>
      </c>
      <c r="D1770" s="226" t="s">
        <v>20</v>
      </c>
      <c r="E1770" s="225">
        <v>121</v>
      </c>
      <c r="F1770" s="225">
        <v>0.9</v>
      </c>
      <c r="G1770" s="225">
        <v>108.9</v>
      </c>
      <c r="H1770" s="225"/>
      <c r="I1770" s="225"/>
      <c r="J1770" s="225">
        <v>231.05</v>
      </c>
      <c r="K1770" s="225"/>
      <c r="L1770" s="225">
        <v>5337</v>
      </c>
    </row>
    <row r="1771" spans="1:12" s="224" customFormat="1" x14ac:dyDescent="0.25">
      <c r="A1771" s="229"/>
      <c r="B1771" s="228" t="s">
        <v>985</v>
      </c>
      <c r="C1771" s="227" t="s">
        <v>984</v>
      </c>
      <c r="D1771" s="226" t="s">
        <v>20</v>
      </c>
      <c r="E1771" s="225">
        <v>72</v>
      </c>
      <c r="F1771" s="225">
        <v>0.85</v>
      </c>
      <c r="G1771" s="225">
        <v>61.2</v>
      </c>
      <c r="H1771" s="225"/>
      <c r="I1771" s="225"/>
      <c r="J1771" s="225">
        <v>129.84</v>
      </c>
      <c r="K1771" s="225"/>
      <c r="L1771" s="225">
        <v>2999</v>
      </c>
    </row>
    <row r="1772" spans="1:12" s="195" customFormat="1" x14ac:dyDescent="0.25">
      <c r="A1772" s="215"/>
      <c r="B1772" s="215"/>
      <c r="C1772" s="216" t="s">
        <v>390</v>
      </c>
      <c r="D1772" s="215"/>
      <c r="E1772" s="214"/>
      <c r="F1772" s="214"/>
      <c r="G1772" s="214"/>
      <c r="H1772" s="214"/>
      <c r="I1772" s="214"/>
      <c r="J1772" s="213">
        <v>724.14</v>
      </c>
      <c r="K1772" s="213"/>
      <c r="L1772" s="213"/>
    </row>
    <row r="1773" spans="1:12" s="217" customFormat="1" ht="45.95" customHeight="1" x14ac:dyDescent="0.25">
      <c r="A1773" s="223" t="s">
        <v>937</v>
      </c>
      <c r="B1773" s="222" t="s">
        <v>1148</v>
      </c>
      <c r="C1773" s="221" t="s">
        <v>1147</v>
      </c>
      <c r="D1773" s="220" t="s">
        <v>420</v>
      </c>
      <c r="E1773" s="219">
        <v>12</v>
      </c>
      <c r="F1773" s="219">
        <v>1</v>
      </c>
      <c r="G1773" s="219">
        <v>12</v>
      </c>
      <c r="H1773" s="218">
        <v>383.02</v>
      </c>
      <c r="I1773" s="218">
        <v>1</v>
      </c>
      <c r="J1773" s="218">
        <v>4596.24</v>
      </c>
      <c r="K1773" s="218"/>
      <c r="L1773" s="218"/>
    </row>
    <row r="1774" spans="1:12" s="195" customFormat="1" x14ac:dyDescent="0.25">
      <c r="A1774" s="215"/>
      <c r="B1774" s="215"/>
      <c r="C1774" s="216" t="s">
        <v>390</v>
      </c>
      <c r="D1774" s="215"/>
      <c r="E1774" s="214"/>
      <c r="F1774" s="214"/>
      <c r="G1774" s="214"/>
      <c r="H1774" s="214"/>
      <c r="I1774" s="214"/>
      <c r="J1774" s="213">
        <v>4596.24</v>
      </c>
      <c r="K1774" s="213"/>
      <c r="L1774" s="213"/>
    </row>
    <row r="1775" spans="1:12" s="217" customFormat="1" ht="91.9" customHeight="1" x14ac:dyDescent="0.25">
      <c r="A1775" s="223" t="s">
        <v>930</v>
      </c>
      <c r="B1775" s="222" t="s">
        <v>1037</v>
      </c>
      <c r="C1775" s="221" t="s">
        <v>1036</v>
      </c>
      <c r="D1775" s="220" t="s">
        <v>436</v>
      </c>
      <c r="E1775" s="219">
        <v>4.8</v>
      </c>
      <c r="F1775" s="219">
        <v>1</v>
      </c>
      <c r="G1775" s="219">
        <v>4.8</v>
      </c>
      <c r="H1775" s="218"/>
      <c r="I1775" s="218"/>
      <c r="J1775" s="218"/>
      <c r="K1775" s="218"/>
      <c r="L1775" s="218"/>
    </row>
    <row r="1776" spans="1:12" s="224" customFormat="1" x14ac:dyDescent="0.25">
      <c r="A1776" s="229"/>
      <c r="B1776" s="228" t="s">
        <v>0</v>
      </c>
      <c r="C1776" s="227" t="s">
        <v>404</v>
      </c>
      <c r="D1776" s="226"/>
      <c r="E1776" s="225"/>
      <c r="F1776" s="225"/>
      <c r="G1776" s="225"/>
      <c r="H1776" s="225">
        <v>67.34</v>
      </c>
      <c r="I1776" s="225">
        <v>1.1499999999999999</v>
      </c>
      <c r="J1776" s="225">
        <v>371.71</v>
      </c>
      <c r="K1776" s="225">
        <v>23.1</v>
      </c>
      <c r="L1776" s="225">
        <v>8587</v>
      </c>
    </row>
    <row r="1777" spans="1:12" s="241" customFormat="1" hidden="1" outlineLevel="2" x14ac:dyDescent="0.25">
      <c r="A1777" s="243"/>
      <c r="B1777" s="228"/>
      <c r="C1777" s="242" t="s">
        <v>470</v>
      </c>
      <c r="D1777" s="226" t="s">
        <v>16</v>
      </c>
      <c r="E1777" s="225">
        <v>7</v>
      </c>
      <c r="F1777" s="225">
        <v>1.1499999999999999</v>
      </c>
      <c r="G1777" s="225">
        <v>38.64</v>
      </c>
      <c r="H1777" s="225"/>
      <c r="I1777" s="225">
        <v>1</v>
      </c>
      <c r="J1777" s="225">
        <v>371.71</v>
      </c>
      <c r="K1777" s="225">
        <v>23.1</v>
      </c>
      <c r="L1777" s="225">
        <v>8587</v>
      </c>
    </row>
    <row r="1778" spans="1:12" s="224" customFormat="1" collapsed="1" x14ac:dyDescent="0.25">
      <c r="A1778" s="229"/>
      <c r="B1778" s="228" t="s">
        <v>1</v>
      </c>
      <c r="C1778" s="227" t="s">
        <v>402</v>
      </c>
      <c r="D1778" s="226"/>
      <c r="E1778" s="225"/>
      <c r="F1778" s="225"/>
      <c r="G1778" s="225"/>
      <c r="H1778" s="225">
        <v>15.42</v>
      </c>
      <c r="I1778" s="225">
        <v>1</v>
      </c>
      <c r="J1778" s="225">
        <v>74.02</v>
      </c>
      <c r="K1778" s="225"/>
      <c r="L1778" s="225"/>
    </row>
    <row r="1779" spans="1:12" s="241" customFormat="1" hidden="1" outlineLevel="2" x14ac:dyDescent="0.25">
      <c r="A1779" s="243" t="s">
        <v>0</v>
      </c>
      <c r="B1779" s="228" t="s">
        <v>1035</v>
      </c>
      <c r="C1779" s="242" t="s">
        <v>1034</v>
      </c>
      <c r="D1779" s="226" t="s">
        <v>31</v>
      </c>
      <c r="E1779" s="225">
        <v>1E-4</v>
      </c>
      <c r="F1779" s="225">
        <v>1</v>
      </c>
      <c r="G1779" s="225">
        <v>4.8000000000000001E-4</v>
      </c>
      <c r="H1779" s="225">
        <v>12430</v>
      </c>
      <c r="I1779" s="225">
        <v>1</v>
      </c>
      <c r="J1779" s="225">
        <v>5.97</v>
      </c>
      <c r="K1779" s="225">
        <v>5.34</v>
      </c>
      <c r="L1779" s="225">
        <v>32</v>
      </c>
    </row>
    <row r="1780" spans="1:12" s="241" customFormat="1" ht="25.5" hidden="1" outlineLevel="2" x14ac:dyDescent="0.25">
      <c r="A1780" s="243" t="s">
        <v>1</v>
      </c>
      <c r="B1780" s="228" t="s">
        <v>763</v>
      </c>
      <c r="C1780" s="242" t="s">
        <v>762</v>
      </c>
      <c r="D1780" s="226" t="s">
        <v>353</v>
      </c>
      <c r="E1780" s="225">
        <v>0.02</v>
      </c>
      <c r="F1780" s="225">
        <v>1</v>
      </c>
      <c r="G1780" s="225">
        <v>9.6000000000000002E-2</v>
      </c>
      <c r="H1780" s="225">
        <v>160</v>
      </c>
      <c r="I1780" s="225">
        <v>1</v>
      </c>
      <c r="J1780" s="225">
        <v>15.36</v>
      </c>
      <c r="K1780" s="225">
        <v>5.34</v>
      </c>
      <c r="L1780" s="225">
        <v>82</v>
      </c>
    </row>
    <row r="1781" spans="1:12" s="241" customFormat="1" ht="38.25" hidden="1" outlineLevel="2" x14ac:dyDescent="0.25">
      <c r="A1781" s="243" t="s">
        <v>2</v>
      </c>
      <c r="B1781" s="228" t="s">
        <v>990</v>
      </c>
      <c r="C1781" s="242" t="s">
        <v>989</v>
      </c>
      <c r="D1781" s="226" t="s">
        <v>31</v>
      </c>
      <c r="E1781" s="225">
        <v>1.2999999999999999E-4</v>
      </c>
      <c r="F1781" s="225">
        <v>1</v>
      </c>
      <c r="G1781" s="225">
        <v>6.2399999999999999E-4</v>
      </c>
      <c r="H1781" s="225">
        <v>16950</v>
      </c>
      <c r="I1781" s="225">
        <v>1</v>
      </c>
      <c r="J1781" s="225">
        <v>10.58</v>
      </c>
      <c r="K1781" s="225">
        <v>5.34</v>
      </c>
      <c r="L1781" s="225">
        <v>56</v>
      </c>
    </row>
    <row r="1782" spans="1:12" s="241" customFormat="1" hidden="1" outlineLevel="2" x14ac:dyDescent="0.25">
      <c r="A1782" s="243" t="s">
        <v>3</v>
      </c>
      <c r="B1782" s="228" t="s">
        <v>988</v>
      </c>
      <c r="C1782" s="242" t="s">
        <v>987</v>
      </c>
      <c r="D1782" s="226" t="s">
        <v>30</v>
      </c>
      <c r="E1782" s="225">
        <v>0.13</v>
      </c>
      <c r="F1782" s="225">
        <v>1</v>
      </c>
      <c r="G1782" s="225">
        <v>0.624</v>
      </c>
      <c r="H1782" s="225">
        <v>37.29</v>
      </c>
      <c r="I1782" s="225">
        <v>1</v>
      </c>
      <c r="J1782" s="225">
        <v>23.27</v>
      </c>
      <c r="K1782" s="225">
        <v>5.34</v>
      </c>
      <c r="L1782" s="225">
        <v>124</v>
      </c>
    </row>
    <row r="1783" spans="1:12" s="241" customFormat="1" ht="25.5" hidden="1" outlineLevel="2" x14ac:dyDescent="0.25">
      <c r="A1783" s="243" t="s">
        <v>4</v>
      </c>
      <c r="B1783" s="228" t="s">
        <v>492</v>
      </c>
      <c r="C1783" s="242" t="s">
        <v>491</v>
      </c>
      <c r="D1783" s="226" t="s">
        <v>30</v>
      </c>
      <c r="E1783" s="225">
        <v>0.26</v>
      </c>
      <c r="F1783" s="225">
        <v>1</v>
      </c>
      <c r="G1783" s="225">
        <v>1.248</v>
      </c>
      <c r="H1783" s="225">
        <v>15.12</v>
      </c>
      <c r="I1783" s="225">
        <v>1</v>
      </c>
      <c r="J1783" s="225">
        <v>18.87</v>
      </c>
      <c r="K1783" s="225">
        <v>5.34</v>
      </c>
      <c r="L1783" s="225">
        <v>101</v>
      </c>
    </row>
    <row r="1784" spans="1:12" s="230" customFormat="1" outlineLevel="1" collapsed="1" x14ac:dyDescent="0.25">
      <c r="A1784" s="234"/>
      <c r="B1784" s="232"/>
      <c r="C1784" s="233" t="s">
        <v>399</v>
      </c>
      <c r="D1784" s="232" t="s">
        <v>16</v>
      </c>
      <c r="E1784" s="231">
        <v>8.0500000000000007</v>
      </c>
      <c r="F1784" s="231">
        <v>1.1499999999999999</v>
      </c>
      <c r="G1784" s="231">
        <v>38.64</v>
      </c>
      <c r="H1784" s="231"/>
      <c r="I1784" s="231"/>
      <c r="J1784" s="231"/>
      <c r="K1784" s="231"/>
      <c r="L1784" s="231"/>
    </row>
    <row r="1785" spans="1:12" s="235" customFormat="1" x14ac:dyDescent="0.25">
      <c r="A1785" s="240"/>
      <c r="B1785" s="239"/>
      <c r="C1785" s="238" t="s">
        <v>398</v>
      </c>
      <c r="D1785" s="237"/>
      <c r="E1785" s="236"/>
      <c r="F1785" s="236"/>
      <c r="G1785" s="236"/>
      <c r="H1785" s="236"/>
      <c r="I1785" s="236"/>
      <c r="J1785" s="236">
        <v>445.73</v>
      </c>
      <c r="K1785" s="236"/>
      <c r="L1785" s="236"/>
    </row>
    <row r="1786" spans="1:12" s="230" customFormat="1" outlineLevel="1" x14ac:dyDescent="0.25">
      <c r="A1786" s="234"/>
      <c r="B1786" s="232"/>
      <c r="C1786" s="233" t="s">
        <v>397</v>
      </c>
      <c r="D1786" s="232"/>
      <c r="E1786" s="231"/>
      <c r="F1786" s="231"/>
      <c r="G1786" s="231"/>
      <c r="H1786" s="231"/>
      <c r="I1786" s="231"/>
      <c r="J1786" s="231">
        <v>371.71</v>
      </c>
      <c r="K1786" s="231"/>
      <c r="L1786" s="231">
        <v>8587</v>
      </c>
    </row>
    <row r="1787" spans="1:12" s="224" customFormat="1" x14ac:dyDescent="0.25">
      <c r="A1787" s="229"/>
      <c r="B1787" s="228" t="s">
        <v>985</v>
      </c>
      <c r="C1787" s="227" t="s">
        <v>986</v>
      </c>
      <c r="D1787" s="226" t="s">
        <v>20</v>
      </c>
      <c r="E1787" s="225">
        <v>121</v>
      </c>
      <c r="F1787" s="225">
        <v>0.9</v>
      </c>
      <c r="G1787" s="225">
        <v>108.9</v>
      </c>
      <c r="H1787" s="225"/>
      <c r="I1787" s="225"/>
      <c r="J1787" s="225">
        <v>404.78</v>
      </c>
      <c r="K1787" s="225"/>
      <c r="L1787" s="225">
        <v>9351</v>
      </c>
    </row>
    <row r="1788" spans="1:12" s="224" customFormat="1" x14ac:dyDescent="0.25">
      <c r="A1788" s="229"/>
      <c r="B1788" s="228" t="s">
        <v>985</v>
      </c>
      <c r="C1788" s="227" t="s">
        <v>984</v>
      </c>
      <c r="D1788" s="226" t="s">
        <v>20</v>
      </c>
      <c r="E1788" s="225">
        <v>72</v>
      </c>
      <c r="F1788" s="225">
        <v>0.85</v>
      </c>
      <c r="G1788" s="225">
        <v>61.2</v>
      </c>
      <c r="H1788" s="225"/>
      <c r="I1788" s="225"/>
      <c r="J1788" s="225">
        <v>227.47</v>
      </c>
      <c r="K1788" s="225"/>
      <c r="L1788" s="225">
        <v>5255</v>
      </c>
    </row>
    <row r="1789" spans="1:12" s="195" customFormat="1" x14ac:dyDescent="0.25">
      <c r="A1789" s="215"/>
      <c r="B1789" s="215"/>
      <c r="C1789" s="216" t="s">
        <v>390</v>
      </c>
      <c r="D1789" s="215"/>
      <c r="E1789" s="214"/>
      <c r="F1789" s="214"/>
      <c r="G1789" s="214"/>
      <c r="H1789" s="214"/>
      <c r="I1789" s="214"/>
      <c r="J1789" s="213">
        <v>1077.98</v>
      </c>
      <c r="K1789" s="213"/>
      <c r="L1789" s="213"/>
    </row>
    <row r="1790" spans="1:12" s="217" customFormat="1" ht="45.95" customHeight="1" x14ac:dyDescent="0.25">
      <c r="A1790" s="223" t="s">
        <v>923</v>
      </c>
      <c r="B1790" s="222" t="s">
        <v>1033</v>
      </c>
      <c r="C1790" s="221" t="s">
        <v>1032</v>
      </c>
      <c r="D1790" s="220" t="s">
        <v>420</v>
      </c>
      <c r="E1790" s="219">
        <v>48</v>
      </c>
      <c r="F1790" s="219">
        <v>1</v>
      </c>
      <c r="G1790" s="219">
        <v>48</v>
      </c>
      <c r="H1790" s="218">
        <v>98.81</v>
      </c>
      <c r="I1790" s="218">
        <v>1</v>
      </c>
      <c r="J1790" s="218">
        <v>4742.88</v>
      </c>
      <c r="K1790" s="218"/>
      <c r="L1790" s="218"/>
    </row>
    <row r="1791" spans="1:12" s="195" customFormat="1" x14ac:dyDescent="0.25">
      <c r="A1791" s="215"/>
      <c r="B1791" s="215"/>
      <c r="C1791" s="216" t="s">
        <v>390</v>
      </c>
      <c r="D1791" s="215"/>
      <c r="E1791" s="214"/>
      <c r="F1791" s="214"/>
      <c r="G1791" s="214"/>
      <c r="H1791" s="214"/>
      <c r="I1791" s="214"/>
      <c r="J1791" s="213">
        <v>4742.88</v>
      </c>
      <c r="K1791" s="213"/>
      <c r="L1791" s="213"/>
    </row>
    <row r="1792" spans="1:12" s="195" customFormat="1" x14ac:dyDescent="0.25">
      <c r="A1792" s="212"/>
      <c r="B1792" s="211"/>
      <c r="C1792" s="211"/>
      <c r="D1792" s="211"/>
      <c r="E1792" s="211"/>
      <c r="F1792" s="211"/>
      <c r="G1792" s="211"/>
      <c r="H1792" s="211"/>
      <c r="I1792" s="211"/>
      <c r="J1792" s="210"/>
      <c r="K1792" s="211"/>
      <c r="L1792" s="210"/>
    </row>
    <row r="1793" spans="1:12" s="195" customFormat="1" x14ac:dyDescent="0.25">
      <c r="A1793" s="201"/>
      <c r="B1793" s="201"/>
      <c r="C1793" s="201" t="s">
        <v>446</v>
      </c>
      <c r="D1793" s="200"/>
      <c r="E1793" s="199"/>
      <c r="F1793" s="199"/>
      <c r="G1793" s="199"/>
      <c r="H1793" s="199"/>
      <c r="I1793" s="199"/>
      <c r="J1793" s="198">
        <v>97702.49</v>
      </c>
      <c r="K1793" s="197"/>
      <c r="L1793" s="196"/>
    </row>
    <row r="1794" spans="1:12" s="195" customFormat="1" x14ac:dyDescent="0.25">
      <c r="A1794" s="209"/>
      <c r="B1794" s="209"/>
      <c r="C1794" s="208" t="s">
        <v>374</v>
      </c>
      <c r="D1794" s="207"/>
      <c r="E1794" s="204"/>
      <c r="F1794" s="204"/>
      <c r="G1794" s="204"/>
      <c r="H1794" s="204"/>
      <c r="I1794" s="204"/>
      <c r="J1794" s="206"/>
      <c r="K1794" s="205"/>
      <c r="L1794" s="204"/>
    </row>
    <row r="1795" spans="1:12" s="195" customFormat="1" x14ac:dyDescent="0.25">
      <c r="A1795" s="203"/>
      <c r="B1795" s="203"/>
      <c r="C1795" s="202" t="s">
        <v>384</v>
      </c>
      <c r="D1795" s="200"/>
      <c r="E1795" s="199"/>
      <c r="F1795" s="199"/>
      <c r="G1795" s="199"/>
      <c r="H1795" s="199"/>
      <c r="I1795" s="199"/>
      <c r="J1795" s="198">
        <v>9434.36</v>
      </c>
      <c r="K1795" s="197"/>
      <c r="L1795" s="196"/>
    </row>
    <row r="1796" spans="1:12" s="195" customFormat="1" x14ac:dyDescent="0.25">
      <c r="A1796" s="203"/>
      <c r="B1796" s="203"/>
      <c r="C1796" s="202" t="s">
        <v>383</v>
      </c>
      <c r="D1796" s="200"/>
      <c r="E1796" s="199"/>
      <c r="F1796" s="199"/>
      <c r="G1796" s="199"/>
      <c r="H1796" s="199"/>
      <c r="I1796" s="199"/>
      <c r="J1796" s="198">
        <v>791.28</v>
      </c>
      <c r="K1796" s="197"/>
      <c r="L1796" s="196"/>
    </row>
    <row r="1797" spans="1:12" s="195" customFormat="1" x14ac:dyDescent="0.25">
      <c r="A1797" s="203"/>
      <c r="B1797" s="203"/>
      <c r="C1797" s="202" t="s">
        <v>382</v>
      </c>
      <c r="D1797" s="200"/>
      <c r="E1797" s="199"/>
      <c r="F1797" s="199"/>
      <c r="G1797" s="199"/>
      <c r="H1797" s="199"/>
      <c r="I1797" s="199"/>
      <c r="J1797" s="198">
        <v>87476.84</v>
      </c>
      <c r="K1797" s="197"/>
      <c r="L1797" s="196"/>
    </row>
    <row r="1798" spans="1:12" s="195" customFormat="1" x14ac:dyDescent="0.25">
      <c r="A1798" s="201"/>
      <c r="B1798" s="201"/>
      <c r="C1798" s="201" t="s">
        <v>388</v>
      </c>
      <c r="D1798" s="200"/>
      <c r="E1798" s="199"/>
      <c r="F1798" s="199"/>
      <c r="G1798" s="199"/>
      <c r="H1798" s="199"/>
      <c r="I1798" s="199"/>
      <c r="J1798" s="198">
        <v>9451.25</v>
      </c>
      <c r="K1798" s="197"/>
      <c r="L1798" s="196"/>
    </row>
    <row r="1799" spans="1:12" s="195" customFormat="1" x14ac:dyDescent="0.25">
      <c r="A1799" s="201"/>
      <c r="B1799" s="201"/>
      <c r="C1799" s="201" t="s">
        <v>387</v>
      </c>
      <c r="D1799" s="200"/>
      <c r="E1799" s="199"/>
      <c r="F1799" s="199"/>
      <c r="G1799" s="199"/>
      <c r="H1799" s="199"/>
      <c r="I1799" s="199"/>
      <c r="J1799" s="198">
        <v>5106.2299999999996</v>
      </c>
      <c r="K1799" s="197"/>
      <c r="L1799" s="196"/>
    </row>
    <row r="1800" spans="1:12" s="195" customFormat="1" x14ac:dyDescent="0.25">
      <c r="A1800" s="209"/>
      <c r="B1800" s="209" t="s">
        <v>378</v>
      </c>
      <c r="C1800" s="208" t="s">
        <v>377</v>
      </c>
      <c r="D1800" s="207"/>
      <c r="E1800" s="204"/>
      <c r="F1800" s="204"/>
      <c r="G1800" s="204"/>
      <c r="H1800" s="204"/>
      <c r="I1800" s="204"/>
      <c r="J1800" s="206">
        <v>9522.44</v>
      </c>
      <c r="K1800" s="205"/>
      <c r="L1800" s="204"/>
    </row>
    <row r="1801" spans="1:12" s="195" customFormat="1" x14ac:dyDescent="0.25">
      <c r="A1801" s="201"/>
      <c r="B1801" s="201"/>
      <c r="C1801" s="201" t="s">
        <v>445</v>
      </c>
      <c r="D1801" s="200"/>
      <c r="E1801" s="199"/>
      <c r="F1801" s="199"/>
      <c r="G1801" s="199"/>
      <c r="H1801" s="199"/>
      <c r="I1801" s="199"/>
      <c r="J1801" s="198">
        <v>112259.97</v>
      </c>
      <c r="K1801" s="197"/>
      <c r="L1801" s="196"/>
    </row>
    <row r="1802" spans="1:12" s="195" customFormat="1" x14ac:dyDescent="0.25">
      <c r="A1802" s="212"/>
      <c r="B1802" s="211"/>
      <c r="C1802" s="211"/>
      <c r="D1802" s="211"/>
      <c r="E1802" s="211"/>
      <c r="F1802" s="211"/>
      <c r="G1802" s="211"/>
      <c r="H1802" s="211"/>
      <c r="I1802" s="211"/>
      <c r="J1802" s="210"/>
      <c r="K1802" s="211"/>
      <c r="L1802" s="210"/>
    </row>
    <row r="1803" spans="1:12" ht="15" customHeight="1" thickBot="1" x14ac:dyDescent="0.25">
      <c r="A1803" s="444" t="s">
        <v>1146</v>
      </c>
      <c r="B1803" s="445"/>
      <c r="C1803" s="445"/>
      <c r="D1803" s="445"/>
      <c r="E1803" s="445"/>
      <c r="F1803" s="445"/>
      <c r="G1803" s="445"/>
      <c r="H1803" s="445"/>
      <c r="I1803" s="445"/>
      <c r="J1803" s="445"/>
      <c r="K1803" s="445"/>
      <c r="L1803" s="446"/>
    </row>
    <row r="1804" spans="1:12" s="217" customFormat="1" ht="91.9" customHeight="1" thickTop="1" x14ac:dyDescent="0.25">
      <c r="A1804" s="223" t="s">
        <v>914</v>
      </c>
      <c r="B1804" s="222" t="s">
        <v>1145</v>
      </c>
      <c r="C1804" s="221" t="s">
        <v>1144</v>
      </c>
      <c r="D1804" s="220" t="s">
        <v>21</v>
      </c>
      <c r="E1804" s="219">
        <v>29.87</v>
      </c>
      <c r="F1804" s="219">
        <v>1</v>
      </c>
      <c r="G1804" s="219">
        <v>29.87</v>
      </c>
      <c r="H1804" s="218"/>
      <c r="I1804" s="218"/>
      <c r="J1804" s="218"/>
      <c r="K1804" s="218"/>
      <c r="L1804" s="218"/>
    </row>
    <row r="1805" spans="1:12" s="224" customFormat="1" x14ac:dyDescent="0.25">
      <c r="A1805" s="229"/>
      <c r="B1805" s="228" t="s">
        <v>0</v>
      </c>
      <c r="C1805" s="227" t="s">
        <v>404</v>
      </c>
      <c r="D1805" s="226"/>
      <c r="E1805" s="225"/>
      <c r="F1805" s="225"/>
      <c r="G1805" s="225"/>
      <c r="H1805" s="225">
        <v>19.809999999999999</v>
      </c>
      <c r="I1805" s="225">
        <v>1</v>
      </c>
      <c r="J1805" s="225">
        <v>591.72</v>
      </c>
      <c r="K1805" s="225">
        <v>23.1</v>
      </c>
      <c r="L1805" s="225">
        <v>13669</v>
      </c>
    </row>
    <row r="1806" spans="1:12" s="241" customFormat="1" hidden="1" outlineLevel="2" x14ac:dyDescent="0.25">
      <c r="A1806" s="243"/>
      <c r="B1806" s="228"/>
      <c r="C1806" s="242" t="s">
        <v>460</v>
      </c>
      <c r="D1806" s="226" t="s">
        <v>16</v>
      </c>
      <c r="E1806" s="225">
        <v>2.54</v>
      </c>
      <c r="F1806" s="225">
        <v>1</v>
      </c>
      <c r="G1806" s="225">
        <v>75.869799999999998</v>
      </c>
      <c r="H1806" s="225"/>
      <c r="I1806" s="225">
        <v>1</v>
      </c>
      <c r="J1806" s="225">
        <v>591.72</v>
      </c>
      <c r="K1806" s="225">
        <v>23.1</v>
      </c>
      <c r="L1806" s="225">
        <v>13669</v>
      </c>
    </row>
    <row r="1807" spans="1:12" s="230" customFormat="1" outlineLevel="1" collapsed="1" x14ac:dyDescent="0.25">
      <c r="A1807" s="234"/>
      <c r="B1807" s="232"/>
      <c r="C1807" s="233" t="s">
        <v>399</v>
      </c>
      <c r="D1807" s="232" t="s">
        <v>16</v>
      </c>
      <c r="E1807" s="231">
        <v>2.54</v>
      </c>
      <c r="F1807" s="231">
        <v>1</v>
      </c>
      <c r="G1807" s="231">
        <v>75.869799999999998</v>
      </c>
      <c r="H1807" s="231"/>
      <c r="I1807" s="231"/>
      <c r="J1807" s="231"/>
      <c r="K1807" s="231"/>
      <c r="L1807" s="231"/>
    </row>
    <row r="1808" spans="1:12" s="235" customFormat="1" x14ac:dyDescent="0.25">
      <c r="A1808" s="240"/>
      <c r="B1808" s="239"/>
      <c r="C1808" s="238" t="s">
        <v>398</v>
      </c>
      <c r="D1808" s="237"/>
      <c r="E1808" s="236"/>
      <c r="F1808" s="236"/>
      <c r="G1808" s="236"/>
      <c r="H1808" s="236"/>
      <c r="I1808" s="236"/>
      <c r="J1808" s="236">
        <v>591.72</v>
      </c>
      <c r="K1808" s="236"/>
      <c r="L1808" s="236"/>
    </row>
    <row r="1809" spans="1:12" s="230" customFormat="1" outlineLevel="1" x14ac:dyDescent="0.25">
      <c r="A1809" s="234"/>
      <c r="B1809" s="232"/>
      <c r="C1809" s="233" t="s">
        <v>397</v>
      </c>
      <c r="D1809" s="232"/>
      <c r="E1809" s="231"/>
      <c r="F1809" s="231"/>
      <c r="G1809" s="231"/>
      <c r="H1809" s="231"/>
      <c r="I1809" s="231"/>
      <c r="J1809" s="231">
        <v>591.72</v>
      </c>
      <c r="K1809" s="231"/>
      <c r="L1809" s="231">
        <v>13669</v>
      </c>
    </row>
    <row r="1810" spans="1:12" s="224" customFormat="1" x14ac:dyDescent="0.25">
      <c r="A1810" s="229"/>
      <c r="B1810" s="228" t="s">
        <v>772</v>
      </c>
      <c r="C1810" s="227" t="s">
        <v>773</v>
      </c>
      <c r="D1810" s="226" t="s">
        <v>20</v>
      </c>
      <c r="E1810" s="225">
        <v>91</v>
      </c>
      <c r="F1810" s="225">
        <v>1</v>
      </c>
      <c r="G1810" s="225">
        <v>91</v>
      </c>
      <c r="H1810" s="225"/>
      <c r="I1810" s="225"/>
      <c r="J1810" s="225">
        <v>538.55999999999995</v>
      </c>
      <c r="K1810" s="225"/>
      <c r="L1810" s="225">
        <v>12439</v>
      </c>
    </row>
    <row r="1811" spans="1:12" s="224" customFormat="1" x14ac:dyDescent="0.25">
      <c r="A1811" s="229"/>
      <c r="B1811" s="228" t="s">
        <v>772</v>
      </c>
      <c r="C1811" s="227" t="s">
        <v>771</v>
      </c>
      <c r="D1811" s="226" t="s">
        <v>20</v>
      </c>
      <c r="E1811" s="225">
        <v>48</v>
      </c>
      <c r="F1811" s="225">
        <v>1</v>
      </c>
      <c r="G1811" s="225">
        <v>48</v>
      </c>
      <c r="H1811" s="225"/>
      <c r="I1811" s="225"/>
      <c r="J1811" s="225">
        <v>284.06</v>
      </c>
      <c r="K1811" s="225"/>
      <c r="L1811" s="225">
        <v>6561</v>
      </c>
    </row>
    <row r="1812" spans="1:12" s="195" customFormat="1" x14ac:dyDescent="0.25">
      <c r="A1812" s="215"/>
      <c r="B1812" s="215"/>
      <c r="C1812" s="216" t="s">
        <v>390</v>
      </c>
      <c r="D1812" s="215"/>
      <c r="E1812" s="214"/>
      <c r="F1812" s="214"/>
      <c r="G1812" s="214"/>
      <c r="H1812" s="214"/>
      <c r="I1812" s="214"/>
      <c r="J1812" s="213">
        <v>1414.34</v>
      </c>
      <c r="K1812" s="213"/>
      <c r="L1812" s="213"/>
    </row>
    <row r="1813" spans="1:12" s="217" customFormat="1" ht="91.9" customHeight="1" x14ac:dyDescent="0.25">
      <c r="A1813" s="223" t="s">
        <v>911</v>
      </c>
      <c r="B1813" s="222" t="s">
        <v>972</v>
      </c>
      <c r="C1813" s="221" t="s">
        <v>971</v>
      </c>
      <c r="D1813" s="220" t="s">
        <v>355</v>
      </c>
      <c r="E1813" s="219">
        <v>4.32</v>
      </c>
      <c r="F1813" s="219">
        <v>1</v>
      </c>
      <c r="G1813" s="219">
        <v>4.32</v>
      </c>
      <c r="H1813" s="218"/>
      <c r="I1813" s="218"/>
      <c r="J1813" s="218"/>
      <c r="K1813" s="218"/>
      <c r="L1813" s="218"/>
    </row>
    <row r="1814" spans="1:12" s="224" customFormat="1" x14ac:dyDescent="0.25">
      <c r="A1814" s="229"/>
      <c r="B1814" s="228" t="s">
        <v>0</v>
      </c>
      <c r="C1814" s="227" t="s">
        <v>404</v>
      </c>
      <c r="D1814" s="226"/>
      <c r="E1814" s="225"/>
      <c r="F1814" s="225"/>
      <c r="G1814" s="225"/>
      <c r="H1814" s="225">
        <v>45.55</v>
      </c>
      <c r="I1814" s="225">
        <v>1</v>
      </c>
      <c r="J1814" s="225">
        <v>196.78</v>
      </c>
      <c r="K1814" s="225">
        <v>23.1</v>
      </c>
      <c r="L1814" s="225">
        <v>4546</v>
      </c>
    </row>
    <row r="1815" spans="1:12" s="241" customFormat="1" hidden="1" outlineLevel="2" x14ac:dyDescent="0.25">
      <c r="A1815" s="243"/>
      <c r="B1815" s="228"/>
      <c r="C1815" s="242" t="s">
        <v>460</v>
      </c>
      <c r="D1815" s="226" t="s">
        <v>16</v>
      </c>
      <c r="E1815" s="225">
        <v>5.84</v>
      </c>
      <c r="F1815" s="225">
        <v>1</v>
      </c>
      <c r="G1815" s="225">
        <v>25.2288</v>
      </c>
      <c r="H1815" s="225"/>
      <c r="I1815" s="225">
        <v>1</v>
      </c>
      <c r="J1815" s="225">
        <v>196.78</v>
      </c>
      <c r="K1815" s="225">
        <v>23.1</v>
      </c>
      <c r="L1815" s="225">
        <v>4546</v>
      </c>
    </row>
    <row r="1816" spans="1:12" s="230" customFormat="1" outlineLevel="1" collapsed="1" x14ac:dyDescent="0.25">
      <c r="A1816" s="234"/>
      <c r="B1816" s="232"/>
      <c r="C1816" s="233" t="s">
        <v>399</v>
      </c>
      <c r="D1816" s="232" t="s">
        <v>16</v>
      </c>
      <c r="E1816" s="231">
        <v>5.84</v>
      </c>
      <c r="F1816" s="231">
        <v>1</v>
      </c>
      <c r="G1816" s="231">
        <v>25.2288</v>
      </c>
      <c r="H1816" s="231"/>
      <c r="I1816" s="231"/>
      <c r="J1816" s="231"/>
      <c r="K1816" s="231"/>
      <c r="L1816" s="231"/>
    </row>
    <row r="1817" spans="1:12" s="235" customFormat="1" x14ac:dyDescent="0.25">
      <c r="A1817" s="240"/>
      <c r="B1817" s="239"/>
      <c r="C1817" s="238" t="s">
        <v>398</v>
      </c>
      <c r="D1817" s="237"/>
      <c r="E1817" s="236"/>
      <c r="F1817" s="236"/>
      <c r="G1817" s="236"/>
      <c r="H1817" s="236"/>
      <c r="I1817" s="236"/>
      <c r="J1817" s="236">
        <v>196.78</v>
      </c>
      <c r="K1817" s="236"/>
      <c r="L1817" s="236"/>
    </row>
    <row r="1818" spans="1:12" s="230" customFormat="1" outlineLevel="1" x14ac:dyDescent="0.25">
      <c r="A1818" s="234"/>
      <c r="B1818" s="232"/>
      <c r="C1818" s="233" t="s">
        <v>397</v>
      </c>
      <c r="D1818" s="232"/>
      <c r="E1818" s="231"/>
      <c r="F1818" s="231"/>
      <c r="G1818" s="231"/>
      <c r="H1818" s="231"/>
      <c r="I1818" s="231"/>
      <c r="J1818" s="231">
        <v>196.78</v>
      </c>
      <c r="K1818" s="231"/>
      <c r="L1818" s="231">
        <v>4546</v>
      </c>
    </row>
    <row r="1819" spans="1:12" s="224" customFormat="1" x14ac:dyDescent="0.25">
      <c r="A1819" s="229"/>
      <c r="B1819" s="228" t="s">
        <v>772</v>
      </c>
      <c r="C1819" s="227" t="s">
        <v>773</v>
      </c>
      <c r="D1819" s="226" t="s">
        <v>20</v>
      </c>
      <c r="E1819" s="225">
        <v>91</v>
      </c>
      <c r="F1819" s="225">
        <v>1</v>
      </c>
      <c r="G1819" s="225">
        <v>91</v>
      </c>
      <c r="H1819" s="225"/>
      <c r="I1819" s="225"/>
      <c r="J1819" s="225">
        <v>179.06</v>
      </c>
      <c r="K1819" s="225"/>
      <c r="L1819" s="225">
        <v>4136</v>
      </c>
    </row>
    <row r="1820" spans="1:12" s="224" customFormat="1" x14ac:dyDescent="0.25">
      <c r="A1820" s="229"/>
      <c r="B1820" s="228" t="s">
        <v>772</v>
      </c>
      <c r="C1820" s="227" t="s">
        <v>771</v>
      </c>
      <c r="D1820" s="226" t="s">
        <v>20</v>
      </c>
      <c r="E1820" s="225">
        <v>48</v>
      </c>
      <c r="F1820" s="225">
        <v>1</v>
      </c>
      <c r="G1820" s="225">
        <v>48</v>
      </c>
      <c r="H1820" s="225"/>
      <c r="I1820" s="225"/>
      <c r="J1820" s="225">
        <v>94.44</v>
      </c>
      <c r="K1820" s="225"/>
      <c r="L1820" s="225">
        <v>2182</v>
      </c>
    </row>
    <row r="1821" spans="1:12" s="195" customFormat="1" x14ac:dyDescent="0.25">
      <c r="A1821" s="215"/>
      <c r="B1821" s="215"/>
      <c r="C1821" s="216" t="s">
        <v>390</v>
      </c>
      <c r="D1821" s="215"/>
      <c r="E1821" s="214"/>
      <c r="F1821" s="214"/>
      <c r="G1821" s="214"/>
      <c r="H1821" s="214"/>
      <c r="I1821" s="214"/>
      <c r="J1821" s="213">
        <v>470.28</v>
      </c>
      <c r="K1821" s="213"/>
      <c r="L1821" s="213"/>
    </row>
    <row r="1822" spans="1:12" s="217" customFormat="1" ht="91.9" customHeight="1" x14ac:dyDescent="0.25">
      <c r="A1822" s="223" t="s">
        <v>910</v>
      </c>
      <c r="B1822" s="222" t="s">
        <v>775</v>
      </c>
      <c r="C1822" s="221" t="s">
        <v>774</v>
      </c>
      <c r="D1822" s="220" t="s">
        <v>355</v>
      </c>
      <c r="E1822" s="219">
        <v>1.75</v>
      </c>
      <c r="F1822" s="219">
        <v>1</v>
      </c>
      <c r="G1822" s="219">
        <v>1.75</v>
      </c>
      <c r="H1822" s="218"/>
      <c r="I1822" s="218"/>
      <c r="J1822" s="218"/>
      <c r="K1822" s="218"/>
      <c r="L1822" s="218"/>
    </row>
    <row r="1823" spans="1:12" s="224" customFormat="1" x14ac:dyDescent="0.25">
      <c r="A1823" s="229"/>
      <c r="B1823" s="228" t="s">
        <v>0</v>
      </c>
      <c r="C1823" s="227" t="s">
        <v>404</v>
      </c>
      <c r="D1823" s="226"/>
      <c r="E1823" s="225"/>
      <c r="F1823" s="225"/>
      <c r="G1823" s="225"/>
      <c r="H1823" s="225">
        <v>143.47999999999999</v>
      </c>
      <c r="I1823" s="225">
        <v>1</v>
      </c>
      <c r="J1823" s="225">
        <v>251.09</v>
      </c>
      <c r="K1823" s="225">
        <v>23.1</v>
      </c>
      <c r="L1823" s="225">
        <v>5800</v>
      </c>
    </row>
    <row r="1824" spans="1:12" s="241" customFormat="1" hidden="1" outlineLevel="2" x14ac:dyDescent="0.25">
      <c r="A1824" s="243"/>
      <c r="B1824" s="228"/>
      <c r="C1824" s="242" t="s">
        <v>683</v>
      </c>
      <c r="D1824" s="226" t="s">
        <v>16</v>
      </c>
      <c r="E1824" s="225">
        <v>17.89</v>
      </c>
      <c r="F1824" s="225">
        <v>1</v>
      </c>
      <c r="G1824" s="225">
        <v>31.307500000000001</v>
      </c>
      <c r="H1824" s="225"/>
      <c r="I1824" s="225">
        <v>1</v>
      </c>
      <c r="J1824" s="225">
        <v>251.09</v>
      </c>
      <c r="K1824" s="225">
        <v>23.1</v>
      </c>
      <c r="L1824" s="225">
        <v>5800</v>
      </c>
    </row>
    <row r="1825" spans="1:12" s="224" customFormat="1" collapsed="1" x14ac:dyDescent="0.25">
      <c r="A1825" s="229"/>
      <c r="B1825" s="228" t="s">
        <v>1</v>
      </c>
      <c r="C1825" s="227" t="s">
        <v>415</v>
      </c>
      <c r="D1825" s="226"/>
      <c r="E1825" s="225"/>
      <c r="F1825" s="225"/>
      <c r="G1825" s="225"/>
      <c r="H1825" s="225">
        <v>2.5</v>
      </c>
      <c r="I1825" s="225">
        <v>1</v>
      </c>
      <c r="J1825" s="225">
        <v>4.38</v>
      </c>
      <c r="K1825" s="225"/>
      <c r="L1825" s="225"/>
    </row>
    <row r="1826" spans="1:12" s="241" customFormat="1" ht="25.5" hidden="1" outlineLevel="2" x14ac:dyDescent="0.25">
      <c r="A1826" s="243" t="s">
        <v>0</v>
      </c>
      <c r="B1826" s="228" t="s">
        <v>414</v>
      </c>
      <c r="C1826" s="242" t="s">
        <v>17</v>
      </c>
      <c r="D1826" s="226" t="s">
        <v>18</v>
      </c>
      <c r="E1826" s="225">
        <v>0.08</v>
      </c>
      <c r="F1826" s="225">
        <v>1</v>
      </c>
      <c r="G1826" s="225">
        <v>0.14000000000000001</v>
      </c>
      <c r="H1826" s="225">
        <v>31.26</v>
      </c>
      <c r="I1826" s="225">
        <v>1</v>
      </c>
      <c r="J1826" s="225">
        <v>4.38</v>
      </c>
      <c r="K1826" s="225">
        <v>9.1300000000000008</v>
      </c>
      <c r="L1826" s="225">
        <v>40</v>
      </c>
    </row>
    <row r="1827" spans="1:12" s="235" customFormat="1" hidden="1" outlineLevel="2" x14ac:dyDescent="0.25">
      <c r="A1827" s="247"/>
      <c r="B1827" s="245"/>
      <c r="C1827" s="246" t="s">
        <v>19</v>
      </c>
      <c r="D1827" s="245" t="s">
        <v>16</v>
      </c>
      <c r="E1827" s="244">
        <v>0.08</v>
      </c>
      <c r="F1827" s="244">
        <v>1</v>
      </c>
      <c r="G1827" s="244">
        <v>0.14000000000000001</v>
      </c>
      <c r="H1827" s="244">
        <v>13.5</v>
      </c>
      <c r="I1827" s="244">
        <v>1</v>
      </c>
      <c r="J1827" s="244">
        <v>1.89</v>
      </c>
      <c r="K1827" s="244"/>
      <c r="L1827" s="244">
        <v>17</v>
      </c>
    </row>
    <row r="1828" spans="1:12" s="224" customFormat="1" collapsed="1" x14ac:dyDescent="0.25">
      <c r="A1828" s="229"/>
      <c r="B1828" s="228" t="s">
        <v>2</v>
      </c>
      <c r="C1828" s="227" t="s">
        <v>413</v>
      </c>
      <c r="D1828" s="226"/>
      <c r="E1828" s="225"/>
      <c r="F1828" s="225"/>
      <c r="G1828" s="225"/>
      <c r="H1828" s="225">
        <v>1.08</v>
      </c>
      <c r="I1828" s="225">
        <v>1</v>
      </c>
      <c r="J1828" s="225">
        <v>1.89</v>
      </c>
      <c r="K1828" s="225">
        <v>23.1</v>
      </c>
      <c r="L1828" s="225">
        <v>44</v>
      </c>
    </row>
    <row r="1829" spans="1:12" s="241" customFormat="1" hidden="1" outlineLevel="2" x14ac:dyDescent="0.25">
      <c r="A1829" s="243"/>
      <c r="B1829" s="228"/>
      <c r="C1829" s="242" t="s">
        <v>19</v>
      </c>
      <c r="D1829" s="226" t="s">
        <v>16</v>
      </c>
      <c r="E1829" s="225">
        <v>0.08</v>
      </c>
      <c r="F1829" s="225">
        <v>1</v>
      </c>
      <c r="G1829" s="225">
        <v>0.14000000000000001</v>
      </c>
      <c r="H1829" s="225"/>
      <c r="I1829" s="225">
        <v>1</v>
      </c>
      <c r="J1829" s="225">
        <v>1.89</v>
      </c>
      <c r="K1829" s="225">
        <v>9.1300000000000008</v>
      </c>
      <c r="L1829" s="225">
        <v>17</v>
      </c>
    </row>
    <row r="1830" spans="1:12" s="230" customFormat="1" outlineLevel="1" collapsed="1" x14ac:dyDescent="0.25">
      <c r="A1830" s="234"/>
      <c r="B1830" s="232"/>
      <c r="C1830" s="233" t="s">
        <v>399</v>
      </c>
      <c r="D1830" s="232" t="s">
        <v>16</v>
      </c>
      <c r="E1830" s="231">
        <v>17.89</v>
      </c>
      <c r="F1830" s="231">
        <v>1</v>
      </c>
      <c r="G1830" s="231">
        <v>31.307500000000001</v>
      </c>
      <c r="H1830" s="231"/>
      <c r="I1830" s="231"/>
      <c r="J1830" s="231"/>
      <c r="K1830" s="231"/>
      <c r="L1830" s="231"/>
    </row>
    <row r="1831" spans="1:12" s="230" customFormat="1" outlineLevel="1" x14ac:dyDescent="0.25">
      <c r="A1831" s="234"/>
      <c r="B1831" s="232"/>
      <c r="C1831" s="233" t="s">
        <v>412</v>
      </c>
      <c r="D1831" s="232" t="s">
        <v>16</v>
      </c>
      <c r="E1831" s="231">
        <v>0.08</v>
      </c>
      <c r="F1831" s="231">
        <v>1</v>
      </c>
      <c r="G1831" s="231">
        <v>0.14000000000000001</v>
      </c>
      <c r="H1831" s="231"/>
      <c r="I1831" s="231"/>
      <c r="J1831" s="231"/>
      <c r="K1831" s="231"/>
      <c r="L1831" s="231"/>
    </row>
    <row r="1832" spans="1:12" s="235" customFormat="1" x14ac:dyDescent="0.25">
      <c r="A1832" s="240"/>
      <c r="B1832" s="239"/>
      <c r="C1832" s="238" t="s">
        <v>398</v>
      </c>
      <c r="D1832" s="237"/>
      <c r="E1832" s="236"/>
      <c r="F1832" s="236"/>
      <c r="G1832" s="236"/>
      <c r="H1832" s="236"/>
      <c r="I1832" s="236"/>
      <c r="J1832" s="236">
        <v>255.47</v>
      </c>
      <c r="K1832" s="236"/>
      <c r="L1832" s="236"/>
    </row>
    <row r="1833" spans="1:12" s="230" customFormat="1" outlineLevel="1" x14ac:dyDescent="0.25">
      <c r="A1833" s="234"/>
      <c r="B1833" s="232"/>
      <c r="C1833" s="233" t="s">
        <v>397</v>
      </c>
      <c r="D1833" s="232"/>
      <c r="E1833" s="231"/>
      <c r="F1833" s="231"/>
      <c r="G1833" s="231"/>
      <c r="H1833" s="231"/>
      <c r="I1833" s="231"/>
      <c r="J1833" s="231">
        <v>252.98</v>
      </c>
      <c r="K1833" s="231"/>
      <c r="L1833" s="231">
        <v>5844</v>
      </c>
    </row>
    <row r="1834" spans="1:12" s="224" customFormat="1" x14ac:dyDescent="0.25">
      <c r="A1834" s="229"/>
      <c r="B1834" s="228" t="s">
        <v>772</v>
      </c>
      <c r="C1834" s="227" t="s">
        <v>773</v>
      </c>
      <c r="D1834" s="226" t="s">
        <v>20</v>
      </c>
      <c r="E1834" s="225">
        <v>91</v>
      </c>
      <c r="F1834" s="225">
        <v>1</v>
      </c>
      <c r="G1834" s="225">
        <v>91</v>
      </c>
      <c r="H1834" s="225"/>
      <c r="I1834" s="225"/>
      <c r="J1834" s="225">
        <v>230.21</v>
      </c>
      <c r="K1834" s="225"/>
      <c r="L1834" s="225">
        <v>5318</v>
      </c>
    </row>
    <row r="1835" spans="1:12" s="224" customFormat="1" x14ac:dyDescent="0.25">
      <c r="A1835" s="229"/>
      <c r="B1835" s="228" t="s">
        <v>772</v>
      </c>
      <c r="C1835" s="227" t="s">
        <v>771</v>
      </c>
      <c r="D1835" s="226" t="s">
        <v>20</v>
      </c>
      <c r="E1835" s="225">
        <v>48</v>
      </c>
      <c r="F1835" s="225">
        <v>1</v>
      </c>
      <c r="G1835" s="225">
        <v>48</v>
      </c>
      <c r="H1835" s="225"/>
      <c r="I1835" s="225"/>
      <c r="J1835" s="225">
        <v>121.43</v>
      </c>
      <c r="K1835" s="225"/>
      <c r="L1835" s="225">
        <v>2805</v>
      </c>
    </row>
    <row r="1836" spans="1:12" s="195" customFormat="1" x14ac:dyDescent="0.25">
      <c r="A1836" s="215"/>
      <c r="B1836" s="215"/>
      <c r="C1836" s="216" t="s">
        <v>390</v>
      </c>
      <c r="D1836" s="215"/>
      <c r="E1836" s="214"/>
      <c r="F1836" s="214"/>
      <c r="G1836" s="214"/>
      <c r="H1836" s="214"/>
      <c r="I1836" s="214"/>
      <c r="J1836" s="213">
        <v>607.11</v>
      </c>
      <c r="K1836" s="213"/>
      <c r="L1836" s="213"/>
    </row>
    <row r="1837" spans="1:12" s="217" customFormat="1" ht="107.1" customHeight="1" x14ac:dyDescent="0.25">
      <c r="A1837" s="223" t="s">
        <v>909</v>
      </c>
      <c r="B1837" s="222" t="s">
        <v>969</v>
      </c>
      <c r="C1837" s="221" t="s">
        <v>968</v>
      </c>
      <c r="D1837" s="220" t="s">
        <v>355</v>
      </c>
      <c r="E1837" s="219">
        <v>1.85</v>
      </c>
      <c r="F1837" s="219">
        <v>1</v>
      </c>
      <c r="G1837" s="219">
        <v>1.85</v>
      </c>
      <c r="H1837" s="218"/>
      <c r="I1837" s="218"/>
      <c r="J1837" s="218"/>
      <c r="K1837" s="218"/>
      <c r="L1837" s="218"/>
    </row>
    <row r="1838" spans="1:12" s="224" customFormat="1" x14ac:dyDescent="0.25">
      <c r="A1838" s="229"/>
      <c r="B1838" s="228" t="s">
        <v>0</v>
      </c>
      <c r="C1838" s="227" t="s">
        <v>404</v>
      </c>
      <c r="D1838" s="226"/>
      <c r="E1838" s="225"/>
      <c r="F1838" s="225"/>
      <c r="G1838" s="225"/>
      <c r="H1838" s="225">
        <v>774.55</v>
      </c>
      <c r="I1838" s="225">
        <v>1</v>
      </c>
      <c r="J1838" s="225">
        <v>1432.92</v>
      </c>
      <c r="K1838" s="225">
        <v>23.1</v>
      </c>
      <c r="L1838" s="225">
        <v>33100</v>
      </c>
    </row>
    <row r="1839" spans="1:12" s="241" customFormat="1" hidden="1" outlineLevel="2" x14ac:dyDescent="0.25">
      <c r="A1839" s="243"/>
      <c r="B1839" s="228"/>
      <c r="C1839" s="242" t="s">
        <v>514</v>
      </c>
      <c r="D1839" s="226" t="s">
        <v>16</v>
      </c>
      <c r="E1839" s="225">
        <v>78.08</v>
      </c>
      <c r="F1839" s="225">
        <v>1</v>
      </c>
      <c r="G1839" s="225">
        <v>144.44800000000001</v>
      </c>
      <c r="H1839" s="225"/>
      <c r="I1839" s="225">
        <v>1</v>
      </c>
      <c r="J1839" s="225">
        <v>1432.92</v>
      </c>
      <c r="K1839" s="225">
        <v>23.1</v>
      </c>
      <c r="L1839" s="225">
        <v>33100</v>
      </c>
    </row>
    <row r="1840" spans="1:12" s="224" customFormat="1" collapsed="1" x14ac:dyDescent="0.25">
      <c r="A1840" s="229"/>
      <c r="B1840" s="228" t="s">
        <v>1</v>
      </c>
      <c r="C1840" s="227" t="s">
        <v>415</v>
      </c>
      <c r="D1840" s="226"/>
      <c r="E1840" s="225"/>
      <c r="F1840" s="225"/>
      <c r="G1840" s="225"/>
      <c r="H1840" s="225">
        <v>195.6</v>
      </c>
      <c r="I1840" s="225">
        <v>1</v>
      </c>
      <c r="J1840" s="225">
        <v>361.86</v>
      </c>
      <c r="K1840" s="225"/>
      <c r="L1840" s="225"/>
    </row>
    <row r="1841" spans="1:12" s="241" customFormat="1" ht="25.5" hidden="1" outlineLevel="2" x14ac:dyDescent="0.25">
      <c r="A1841" s="243" t="s">
        <v>0</v>
      </c>
      <c r="B1841" s="228" t="s">
        <v>476</v>
      </c>
      <c r="C1841" s="242" t="s">
        <v>34</v>
      </c>
      <c r="D1841" s="226" t="s">
        <v>18</v>
      </c>
      <c r="E1841" s="225">
        <v>1.08</v>
      </c>
      <c r="F1841" s="225">
        <v>1</v>
      </c>
      <c r="G1841" s="225">
        <v>1.998</v>
      </c>
      <c r="H1841" s="225">
        <v>115.4</v>
      </c>
      <c r="I1841" s="225">
        <v>1</v>
      </c>
      <c r="J1841" s="225">
        <v>230.57</v>
      </c>
      <c r="K1841" s="225">
        <v>9.1300000000000008</v>
      </c>
      <c r="L1841" s="225">
        <v>2105</v>
      </c>
    </row>
    <row r="1842" spans="1:12" s="235" customFormat="1" hidden="1" outlineLevel="2" x14ac:dyDescent="0.25">
      <c r="A1842" s="247"/>
      <c r="B1842" s="245"/>
      <c r="C1842" s="246" t="s">
        <v>19</v>
      </c>
      <c r="D1842" s="245" t="s">
        <v>16</v>
      </c>
      <c r="E1842" s="244">
        <v>1.08</v>
      </c>
      <c r="F1842" s="244">
        <v>1</v>
      </c>
      <c r="G1842" s="244">
        <v>1.998</v>
      </c>
      <c r="H1842" s="244">
        <v>13.5</v>
      </c>
      <c r="I1842" s="244">
        <v>1</v>
      </c>
      <c r="J1842" s="244">
        <v>26.97</v>
      </c>
      <c r="K1842" s="244"/>
      <c r="L1842" s="244">
        <v>246</v>
      </c>
    </row>
    <row r="1843" spans="1:12" s="241" customFormat="1" hidden="1" outlineLevel="2" x14ac:dyDescent="0.25">
      <c r="A1843" s="243" t="s">
        <v>1</v>
      </c>
      <c r="B1843" s="228" t="s">
        <v>428</v>
      </c>
      <c r="C1843" s="242" t="s">
        <v>24</v>
      </c>
      <c r="D1843" s="226" t="s">
        <v>18</v>
      </c>
      <c r="E1843" s="225">
        <v>1.08</v>
      </c>
      <c r="F1843" s="225">
        <v>1</v>
      </c>
      <c r="G1843" s="225">
        <v>1.998</v>
      </c>
      <c r="H1843" s="225">
        <v>65.709999999999994</v>
      </c>
      <c r="I1843" s="225">
        <v>1</v>
      </c>
      <c r="J1843" s="225">
        <v>131.29</v>
      </c>
      <c r="K1843" s="225">
        <v>9.1300000000000008</v>
      </c>
      <c r="L1843" s="225">
        <v>1199</v>
      </c>
    </row>
    <row r="1844" spans="1:12" s="235" customFormat="1" hidden="1" outlineLevel="2" x14ac:dyDescent="0.25">
      <c r="A1844" s="247"/>
      <c r="B1844" s="245"/>
      <c r="C1844" s="246" t="s">
        <v>19</v>
      </c>
      <c r="D1844" s="245" t="s">
        <v>16</v>
      </c>
      <c r="E1844" s="244">
        <v>1.08</v>
      </c>
      <c r="F1844" s="244">
        <v>1</v>
      </c>
      <c r="G1844" s="244">
        <v>1.998</v>
      </c>
      <c r="H1844" s="244">
        <v>11.6</v>
      </c>
      <c r="I1844" s="244">
        <v>1</v>
      </c>
      <c r="J1844" s="244">
        <v>23.18</v>
      </c>
      <c r="K1844" s="244"/>
      <c r="L1844" s="244">
        <v>212</v>
      </c>
    </row>
    <row r="1845" spans="1:12" s="224" customFormat="1" collapsed="1" x14ac:dyDescent="0.25">
      <c r="A1845" s="229"/>
      <c r="B1845" s="228" t="s">
        <v>2</v>
      </c>
      <c r="C1845" s="227" t="s">
        <v>413</v>
      </c>
      <c r="D1845" s="226"/>
      <c r="E1845" s="225"/>
      <c r="F1845" s="225"/>
      <c r="G1845" s="225"/>
      <c r="H1845" s="225">
        <v>27.11</v>
      </c>
      <c r="I1845" s="225">
        <v>1</v>
      </c>
      <c r="J1845" s="225">
        <v>50.15</v>
      </c>
      <c r="K1845" s="225">
        <v>23.1</v>
      </c>
      <c r="L1845" s="225">
        <v>1159</v>
      </c>
    </row>
    <row r="1846" spans="1:12" s="241" customFormat="1" hidden="1" outlineLevel="2" x14ac:dyDescent="0.25">
      <c r="A1846" s="243"/>
      <c r="B1846" s="228"/>
      <c r="C1846" s="242" t="s">
        <v>19</v>
      </c>
      <c r="D1846" s="226" t="s">
        <v>16</v>
      </c>
      <c r="E1846" s="225">
        <v>2.16</v>
      </c>
      <c r="F1846" s="225">
        <v>1</v>
      </c>
      <c r="G1846" s="225">
        <v>3.996</v>
      </c>
      <c r="H1846" s="225"/>
      <c r="I1846" s="225">
        <v>1</v>
      </c>
      <c r="J1846" s="225">
        <v>50.15</v>
      </c>
      <c r="K1846" s="225">
        <v>23.1</v>
      </c>
      <c r="L1846" s="225">
        <v>1159</v>
      </c>
    </row>
    <row r="1847" spans="1:12" s="224" customFormat="1" collapsed="1" x14ac:dyDescent="0.25">
      <c r="A1847" s="229"/>
      <c r="B1847" s="228" t="s">
        <v>3</v>
      </c>
      <c r="C1847" s="227" t="s">
        <v>402</v>
      </c>
      <c r="D1847" s="226"/>
      <c r="E1847" s="225"/>
      <c r="F1847" s="225"/>
      <c r="G1847" s="225"/>
      <c r="H1847" s="225">
        <v>515.83000000000004</v>
      </c>
      <c r="I1847" s="225">
        <v>1</v>
      </c>
      <c r="J1847" s="225">
        <v>954.29</v>
      </c>
      <c r="K1847" s="225"/>
      <c r="L1847" s="225"/>
    </row>
    <row r="1848" spans="1:12" s="241" customFormat="1" hidden="1" outlineLevel="2" x14ac:dyDescent="0.25">
      <c r="A1848" s="243" t="s">
        <v>2</v>
      </c>
      <c r="B1848" s="228" t="s">
        <v>967</v>
      </c>
      <c r="C1848" s="242" t="s">
        <v>966</v>
      </c>
      <c r="D1848" s="226" t="s">
        <v>31</v>
      </c>
      <c r="E1848" s="225">
        <v>3.0599999999999998E-3</v>
      </c>
      <c r="F1848" s="225">
        <v>1</v>
      </c>
      <c r="G1848" s="225">
        <v>5.6610000000000002E-3</v>
      </c>
      <c r="H1848" s="225">
        <v>12430</v>
      </c>
      <c r="I1848" s="225">
        <v>1</v>
      </c>
      <c r="J1848" s="225">
        <v>70.37</v>
      </c>
      <c r="K1848" s="225">
        <v>5.34</v>
      </c>
      <c r="L1848" s="225">
        <v>376</v>
      </c>
    </row>
    <row r="1849" spans="1:12" s="241" customFormat="1" hidden="1" outlineLevel="2" x14ac:dyDescent="0.25">
      <c r="A1849" s="243" t="s">
        <v>3</v>
      </c>
      <c r="B1849" s="228" t="s">
        <v>965</v>
      </c>
      <c r="C1849" s="242" t="s">
        <v>964</v>
      </c>
      <c r="D1849" s="226" t="s">
        <v>355</v>
      </c>
      <c r="E1849" s="225">
        <v>4.08</v>
      </c>
      <c r="F1849" s="225">
        <v>1</v>
      </c>
      <c r="G1849" s="225">
        <v>7.548</v>
      </c>
      <c r="H1849" s="225">
        <v>86</v>
      </c>
      <c r="I1849" s="225">
        <v>1</v>
      </c>
      <c r="J1849" s="225">
        <v>649.13</v>
      </c>
      <c r="K1849" s="225">
        <v>5.34</v>
      </c>
      <c r="L1849" s="225">
        <v>3466</v>
      </c>
    </row>
    <row r="1850" spans="1:12" s="241" customFormat="1" ht="25.5" hidden="1" outlineLevel="2" x14ac:dyDescent="0.25">
      <c r="A1850" s="243" t="s">
        <v>4</v>
      </c>
      <c r="B1850" s="228" t="s">
        <v>770</v>
      </c>
      <c r="C1850" s="242" t="s">
        <v>769</v>
      </c>
      <c r="D1850" s="226" t="s">
        <v>30</v>
      </c>
      <c r="E1850" s="225">
        <v>0.31</v>
      </c>
      <c r="F1850" s="225">
        <v>1</v>
      </c>
      <c r="G1850" s="225">
        <v>0.57350000000000001</v>
      </c>
      <c r="H1850" s="225">
        <v>30.4</v>
      </c>
      <c r="I1850" s="225">
        <v>1</v>
      </c>
      <c r="J1850" s="225">
        <v>17.43</v>
      </c>
      <c r="K1850" s="225">
        <v>5.34</v>
      </c>
      <c r="L1850" s="225">
        <v>93</v>
      </c>
    </row>
    <row r="1851" spans="1:12" s="241" customFormat="1" hidden="1" outlineLevel="2" x14ac:dyDescent="0.25">
      <c r="A1851" s="243" t="s">
        <v>6</v>
      </c>
      <c r="B1851" s="228" t="s">
        <v>963</v>
      </c>
      <c r="C1851" s="242" t="s">
        <v>962</v>
      </c>
      <c r="D1851" s="226" t="s">
        <v>355</v>
      </c>
      <c r="E1851" s="225">
        <v>1.02</v>
      </c>
      <c r="F1851" s="225">
        <v>1</v>
      </c>
      <c r="G1851" s="225">
        <v>1.887</v>
      </c>
      <c r="H1851" s="225">
        <v>100</v>
      </c>
      <c r="I1851" s="225">
        <v>1</v>
      </c>
      <c r="J1851" s="225">
        <v>188.7</v>
      </c>
      <c r="K1851" s="225">
        <v>5.34</v>
      </c>
      <c r="L1851" s="225">
        <v>1008</v>
      </c>
    </row>
    <row r="1852" spans="1:12" s="230" customFormat="1" outlineLevel="1" collapsed="1" x14ac:dyDescent="0.25">
      <c r="A1852" s="234"/>
      <c r="B1852" s="232"/>
      <c r="C1852" s="233" t="s">
        <v>399</v>
      </c>
      <c r="D1852" s="232" t="s">
        <v>16</v>
      </c>
      <c r="E1852" s="231">
        <v>78.08</v>
      </c>
      <c r="F1852" s="231">
        <v>1</v>
      </c>
      <c r="G1852" s="231">
        <v>144.44800000000001</v>
      </c>
      <c r="H1852" s="231"/>
      <c r="I1852" s="231"/>
      <c r="J1852" s="231"/>
      <c r="K1852" s="231"/>
      <c r="L1852" s="231"/>
    </row>
    <row r="1853" spans="1:12" s="230" customFormat="1" outlineLevel="1" x14ac:dyDescent="0.25">
      <c r="A1853" s="234"/>
      <c r="B1853" s="232"/>
      <c r="C1853" s="233" t="s">
        <v>412</v>
      </c>
      <c r="D1853" s="232" t="s">
        <v>16</v>
      </c>
      <c r="E1853" s="231">
        <v>2.16</v>
      </c>
      <c r="F1853" s="231">
        <v>1</v>
      </c>
      <c r="G1853" s="231">
        <v>3.996</v>
      </c>
      <c r="H1853" s="231"/>
      <c r="I1853" s="231"/>
      <c r="J1853" s="231"/>
      <c r="K1853" s="231"/>
      <c r="L1853" s="231"/>
    </row>
    <row r="1854" spans="1:12" s="235" customFormat="1" x14ac:dyDescent="0.25">
      <c r="A1854" s="240"/>
      <c r="B1854" s="239"/>
      <c r="C1854" s="238" t="s">
        <v>398</v>
      </c>
      <c r="D1854" s="237"/>
      <c r="E1854" s="236"/>
      <c r="F1854" s="236"/>
      <c r="G1854" s="236"/>
      <c r="H1854" s="236"/>
      <c r="I1854" s="236"/>
      <c r="J1854" s="236">
        <v>2749.07</v>
      </c>
      <c r="K1854" s="236"/>
      <c r="L1854" s="236"/>
    </row>
    <row r="1855" spans="1:12" s="230" customFormat="1" outlineLevel="1" x14ac:dyDescent="0.25">
      <c r="A1855" s="234"/>
      <c r="B1855" s="232"/>
      <c r="C1855" s="233" t="s">
        <v>397</v>
      </c>
      <c r="D1855" s="232"/>
      <c r="E1855" s="231"/>
      <c r="F1855" s="231"/>
      <c r="G1855" s="231"/>
      <c r="H1855" s="231"/>
      <c r="I1855" s="231"/>
      <c r="J1855" s="231">
        <v>1483.07</v>
      </c>
      <c r="K1855" s="231"/>
      <c r="L1855" s="231">
        <v>34259</v>
      </c>
    </row>
    <row r="1856" spans="1:12" s="224" customFormat="1" x14ac:dyDescent="0.25">
      <c r="A1856" s="229"/>
      <c r="B1856" s="228" t="s">
        <v>767</v>
      </c>
      <c r="C1856" s="227" t="s">
        <v>768</v>
      </c>
      <c r="D1856" s="226" t="s">
        <v>20</v>
      </c>
      <c r="E1856" s="225">
        <v>97</v>
      </c>
      <c r="F1856" s="225">
        <v>1</v>
      </c>
      <c r="G1856" s="225">
        <v>97</v>
      </c>
      <c r="H1856" s="225"/>
      <c r="I1856" s="225"/>
      <c r="J1856" s="225">
        <v>1438.58</v>
      </c>
      <c r="K1856" s="225"/>
      <c r="L1856" s="225">
        <v>33231</v>
      </c>
    </row>
    <row r="1857" spans="1:12" s="224" customFormat="1" x14ac:dyDescent="0.25">
      <c r="A1857" s="229"/>
      <c r="B1857" s="228" t="s">
        <v>767</v>
      </c>
      <c r="C1857" s="227" t="s">
        <v>766</v>
      </c>
      <c r="D1857" s="226" t="s">
        <v>20</v>
      </c>
      <c r="E1857" s="225">
        <v>51</v>
      </c>
      <c r="F1857" s="225">
        <v>1</v>
      </c>
      <c r="G1857" s="225">
        <v>51</v>
      </c>
      <c r="H1857" s="225"/>
      <c r="I1857" s="225"/>
      <c r="J1857" s="225">
        <v>756.37</v>
      </c>
      <c r="K1857" s="225"/>
      <c r="L1857" s="225">
        <v>17472</v>
      </c>
    </row>
    <row r="1858" spans="1:12" s="195" customFormat="1" x14ac:dyDescent="0.25">
      <c r="A1858" s="215"/>
      <c r="B1858" s="215"/>
      <c r="C1858" s="216" t="s">
        <v>390</v>
      </c>
      <c r="D1858" s="215"/>
      <c r="E1858" s="214"/>
      <c r="F1858" s="214"/>
      <c r="G1858" s="214"/>
      <c r="H1858" s="214"/>
      <c r="I1858" s="214"/>
      <c r="J1858" s="213">
        <v>4944.0200000000004</v>
      </c>
      <c r="K1858" s="213"/>
      <c r="L1858" s="213"/>
    </row>
    <row r="1859" spans="1:12" s="217" customFormat="1" ht="45.95" customHeight="1" x14ac:dyDescent="0.25">
      <c r="A1859" s="223" t="s">
        <v>908</v>
      </c>
      <c r="B1859" s="222" t="s">
        <v>960</v>
      </c>
      <c r="C1859" s="221" t="s">
        <v>959</v>
      </c>
      <c r="D1859" s="220" t="s">
        <v>357</v>
      </c>
      <c r="E1859" s="219">
        <v>175</v>
      </c>
      <c r="F1859" s="219">
        <v>1</v>
      </c>
      <c r="G1859" s="219">
        <v>175</v>
      </c>
      <c r="H1859" s="218">
        <v>364.82</v>
      </c>
      <c r="I1859" s="218">
        <v>1</v>
      </c>
      <c r="J1859" s="218">
        <v>63843.5</v>
      </c>
      <c r="K1859" s="218"/>
      <c r="L1859" s="218"/>
    </row>
    <row r="1860" spans="1:12" s="195" customFormat="1" x14ac:dyDescent="0.25">
      <c r="A1860" s="215"/>
      <c r="B1860" s="215"/>
      <c r="C1860" s="216" t="s">
        <v>390</v>
      </c>
      <c r="D1860" s="215"/>
      <c r="E1860" s="214"/>
      <c r="F1860" s="214"/>
      <c r="G1860" s="214"/>
      <c r="H1860" s="214"/>
      <c r="I1860" s="214"/>
      <c r="J1860" s="213">
        <v>63843.5</v>
      </c>
      <c r="K1860" s="213"/>
      <c r="L1860" s="213"/>
    </row>
    <row r="1861" spans="1:12" s="217" customFormat="1" ht="45.95" customHeight="1" x14ac:dyDescent="0.25">
      <c r="A1861" s="223" t="s">
        <v>907</v>
      </c>
      <c r="B1861" s="222" t="s">
        <v>780</v>
      </c>
      <c r="C1861" s="221" t="s">
        <v>779</v>
      </c>
      <c r="D1861" s="220" t="s">
        <v>357</v>
      </c>
      <c r="E1861" s="219">
        <v>10</v>
      </c>
      <c r="F1861" s="219">
        <v>1</v>
      </c>
      <c r="G1861" s="219">
        <v>10</v>
      </c>
      <c r="H1861" s="218">
        <v>720.98</v>
      </c>
      <c r="I1861" s="218">
        <v>1</v>
      </c>
      <c r="J1861" s="218">
        <v>7209.8</v>
      </c>
      <c r="K1861" s="218"/>
      <c r="L1861" s="218"/>
    </row>
    <row r="1862" spans="1:12" s="195" customFormat="1" x14ac:dyDescent="0.25">
      <c r="A1862" s="215"/>
      <c r="B1862" s="215"/>
      <c r="C1862" s="216" t="s">
        <v>390</v>
      </c>
      <c r="D1862" s="215"/>
      <c r="E1862" s="214"/>
      <c r="F1862" s="214"/>
      <c r="G1862" s="214"/>
      <c r="H1862" s="214"/>
      <c r="I1862" s="214"/>
      <c r="J1862" s="213">
        <v>7209.8</v>
      </c>
      <c r="K1862" s="213"/>
      <c r="L1862" s="213"/>
    </row>
    <row r="1863" spans="1:12" s="217" customFormat="1" ht="107.1" customHeight="1" x14ac:dyDescent="0.25">
      <c r="A1863" s="223" t="s">
        <v>906</v>
      </c>
      <c r="B1863" s="222" t="s">
        <v>836</v>
      </c>
      <c r="C1863" s="221" t="s">
        <v>835</v>
      </c>
      <c r="D1863" s="220" t="s">
        <v>21</v>
      </c>
      <c r="E1863" s="219">
        <v>3.28</v>
      </c>
      <c r="F1863" s="219">
        <v>1</v>
      </c>
      <c r="G1863" s="219">
        <v>3.28</v>
      </c>
      <c r="H1863" s="218"/>
      <c r="I1863" s="218"/>
      <c r="J1863" s="218"/>
      <c r="K1863" s="218"/>
      <c r="L1863" s="218"/>
    </row>
    <row r="1864" spans="1:12" s="224" customFormat="1" x14ac:dyDescent="0.25">
      <c r="A1864" s="229"/>
      <c r="B1864" s="228" t="s">
        <v>0</v>
      </c>
      <c r="C1864" s="227" t="s">
        <v>404</v>
      </c>
      <c r="D1864" s="226"/>
      <c r="E1864" s="225"/>
      <c r="F1864" s="225"/>
      <c r="G1864" s="225"/>
      <c r="H1864" s="225">
        <v>154.91999999999999</v>
      </c>
      <c r="I1864" s="225">
        <v>1</v>
      </c>
      <c r="J1864" s="225">
        <v>508.14</v>
      </c>
      <c r="K1864" s="225">
        <v>23.1</v>
      </c>
      <c r="L1864" s="225">
        <v>11738</v>
      </c>
    </row>
    <row r="1865" spans="1:12" s="241" customFormat="1" hidden="1" outlineLevel="2" x14ac:dyDescent="0.25">
      <c r="A1865" s="243"/>
      <c r="B1865" s="228"/>
      <c r="C1865" s="242" t="s">
        <v>834</v>
      </c>
      <c r="D1865" s="226" t="s">
        <v>16</v>
      </c>
      <c r="E1865" s="225">
        <v>16.29</v>
      </c>
      <c r="F1865" s="225">
        <v>1</v>
      </c>
      <c r="G1865" s="225">
        <v>53.431199999999997</v>
      </c>
      <c r="H1865" s="225"/>
      <c r="I1865" s="225">
        <v>1</v>
      </c>
      <c r="J1865" s="225">
        <v>508.14</v>
      </c>
      <c r="K1865" s="225">
        <v>23.1</v>
      </c>
      <c r="L1865" s="225">
        <v>11738</v>
      </c>
    </row>
    <row r="1866" spans="1:12" s="224" customFormat="1" collapsed="1" x14ac:dyDescent="0.25">
      <c r="A1866" s="229"/>
      <c r="B1866" s="228" t="s">
        <v>1</v>
      </c>
      <c r="C1866" s="227" t="s">
        <v>415</v>
      </c>
      <c r="D1866" s="226"/>
      <c r="E1866" s="225"/>
      <c r="F1866" s="225"/>
      <c r="G1866" s="225"/>
      <c r="H1866" s="225">
        <v>0.31</v>
      </c>
      <c r="I1866" s="225">
        <v>1</v>
      </c>
      <c r="J1866" s="225">
        <v>1.02</v>
      </c>
      <c r="K1866" s="225"/>
      <c r="L1866" s="225"/>
    </row>
    <row r="1867" spans="1:12" s="241" customFormat="1" ht="25.5" hidden="1" outlineLevel="2" x14ac:dyDescent="0.25">
      <c r="A1867" s="243" t="s">
        <v>0</v>
      </c>
      <c r="B1867" s="228" t="s">
        <v>414</v>
      </c>
      <c r="C1867" s="242" t="s">
        <v>17</v>
      </c>
      <c r="D1867" s="226" t="s">
        <v>18</v>
      </c>
      <c r="E1867" s="225">
        <v>0.01</v>
      </c>
      <c r="F1867" s="225">
        <v>1</v>
      </c>
      <c r="G1867" s="225">
        <v>3.2800000000000003E-2</v>
      </c>
      <c r="H1867" s="225">
        <v>31.26</v>
      </c>
      <c r="I1867" s="225">
        <v>1</v>
      </c>
      <c r="J1867" s="225">
        <v>1.03</v>
      </c>
      <c r="K1867" s="225">
        <v>9.1300000000000008</v>
      </c>
      <c r="L1867" s="225">
        <v>9</v>
      </c>
    </row>
    <row r="1868" spans="1:12" s="235" customFormat="1" hidden="1" outlineLevel="2" x14ac:dyDescent="0.25">
      <c r="A1868" s="247"/>
      <c r="B1868" s="245"/>
      <c r="C1868" s="246" t="s">
        <v>19</v>
      </c>
      <c r="D1868" s="245" t="s">
        <v>16</v>
      </c>
      <c r="E1868" s="244">
        <v>0.01</v>
      </c>
      <c r="F1868" s="244">
        <v>1</v>
      </c>
      <c r="G1868" s="244">
        <v>3.2800000000000003E-2</v>
      </c>
      <c r="H1868" s="244">
        <v>13.5</v>
      </c>
      <c r="I1868" s="244">
        <v>1</v>
      </c>
      <c r="J1868" s="244">
        <v>0.44</v>
      </c>
      <c r="K1868" s="244"/>
      <c r="L1868" s="244">
        <v>4</v>
      </c>
    </row>
    <row r="1869" spans="1:12" s="224" customFormat="1" collapsed="1" x14ac:dyDescent="0.25">
      <c r="A1869" s="229"/>
      <c r="B1869" s="228" t="s">
        <v>2</v>
      </c>
      <c r="C1869" s="227" t="s">
        <v>413</v>
      </c>
      <c r="D1869" s="226"/>
      <c r="E1869" s="225"/>
      <c r="F1869" s="225"/>
      <c r="G1869" s="225"/>
      <c r="H1869" s="225">
        <v>0.14000000000000001</v>
      </c>
      <c r="I1869" s="225">
        <v>1</v>
      </c>
      <c r="J1869" s="225">
        <v>0.46</v>
      </c>
      <c r="K1869" s="225">
        <v>23.1</v>
      </c>
      <c r="L1869" s="225">
        <v>11</v>
      </c>
    </row>
    <row r="1870" spans="1:12" s="241" customFormat="1" hidden="1" outlineLevel="2" x14ac:dyDescent="0.25">
      <c r="A1870" s="243"/>
      <c r="B1870" s="228"/>
      <c r="C1870" s="242" t="s">
        <v>19</v>
      </c>
      <c r="D1870" s="226" t="s">
        <v>16</v>
      </c>
      <c r="E1870" s="225">
        <v>0.01</v>
      </c>
      <c r="F1870" s="225">
        <v>1</v>
      </c>
      <c r="G1870" s="225">
        <v>3.2800000000000003E-2</v>
      </c>
      <c r="H1870" s="225"/>
      <c r="I1870" s="225">
        <v>1</v>
      </c>
      <c r="J1870" s="225">
        <v>0.46</v>
      </c>
      <c r="K1870" s="225">
        <v>9.1300000000000008</v>
      </c>
      <c r="L1870" s="225">
        <v>4</v>
      </c>
    </row>
    <row r="1871" spans="1:12" s="224" customFormat="1" collapsed="1" x14ac:dyDescent="0.25">
      <c r="A1871" s="229"/>
      <c r="B1871" s="228" t="s">
        <v>3</v>
      </c>
      <c r="C1871" s="227" t="s">
        <v>402</v>
      </c>
      <c r="D1871" s="226"/>
      <c r="E1871" s="225"/>
      <c r="F1871" s="225"/>
      <c r="G1871" s="225"/>
      <c r="H1871" s="225">
        <v>51.53</v>
      </c>
      <c r="I1871" s="225">
        <v>1</v>
      </c>
      <c r="J1871" s="225">
        <v>169.02</v>
      </c>
      <c r="K1871" s="225"/>
      <c r="L1871" s="225"/>
    </row>
    <row r="1872" spans="1:12" s="241" customFormat="1" ht="25.5" hidden="1" outlineLevel="2" x14ac:dyDescent="0.25">
      <c r="A1872" s="243" t="s">
        <v>1</v>
      </c>
      <c r="B1872" s="228" t="s">
        <v>833</v>
      </c>
      <c r="C1872" s="242" t="s">
        <v>832</v>
      </c>
      <c r="D1872" s="226" t="s">
        <v>353</v>
      </c>
      <c r="E1872" s="225">
        <v>0.2</v>
      </c>
      <c r="F1872" s="225">
        <v>1</v>
      </c>
      <c r="G1872" s="225">
        <v>0.65600000000000003</v>
      </c>
      <c r="H1872" s="225">
        <v>180</v>
      </c>
      <c r="I1872" s="225">
        <v>1</v>
      </c>
      <c r="J1872" s="225">
        <v>118.08</v>
      </c>
      <c r="K1872" s="225">
        <v>5.34</v>
      </c>
      <c r="L1872" s="225">
        <v>631</v>
      </c>
    </row>
    <row r="1873" spans="1:12" s="241" customFormat="1" hidden="1" outlineLevel="2" x14ac:dyDescent="0.25">
      <c r="A1873" s="243" t="s">
        <v>2</v>
      </c>
      <c r="B1873" s="228" t="s">
        <v>831</v>
      </c>
      <c r="C1873" s="242" t="s">
        <v>830</v>
      </c>
      <c r="D1873" s="226" t="s">
        <v>31</v>
      </c>
      <c r="E1873" s="225">
        <v>1E-3</v>
      </c>
      <c r="F1873" s="225">
        <v>1</v>
      </c>
      <c r="G1873" s="225">
        <v>3.2799999999999999E-3</v>
      </c>
      <c r="H1873" s="225">
        <v>12430</v>
      </c>
      <c r="I1873" s="225">
        <v>1</v>
      </c>
      <c r="J1873" s="225">
        <v>40.770000000000003</v>
      </c>
      <c r="K1873" s="225">
        <v>5.34</v>
      </c>
      <c r="L1873" s="225">
        <v>218</v>
      </c>
    </row>
    <row r="1874" spans="1:12" s="230" customFormat="1" outlineLevel="1" collapsed="1" x14ac:dyDescent="0.25">
      <c r="A1874" s="234"/>
      <c r="B1874" s="232"/>
      <c r="C1874" s="233" t="s">
        <v>399</v>
      </c>
      <c r="D1874" s="232" t="s">
        <v>16</v>
      </c>
      <c r="E1874" s="231">
        <v>16.29</v>
      </c>
      <c r="F1874" s="231">
        <v>1</v>
      </c>
      <c r="G1874" s="231">
        <v>53.431199999999997</v>
      </c>
      <c r="H1874" s="231"/>
      <c r="I1874" s="231"/>
      <c r="J1874" s="231"/>
      <c r="K1874" s="231"/>
      <c r="L1874" s="231"/>
    </row>
    <row r="1875" spans="1:12" s="230" customFormat="1" outlineLevel="1" x14ac:dyDescent="0.25">
      <c r="A1875" s="234"/>
      <c r="B1875" s="232"/>
      <c r="C1875" s="233" t="s">
        <v>412</v>
      </c>
      <c r="D1875" s="232" t="s">
        <v>16</v>
      </c>
      <c r="E1875" s="231">
        <v>0.01</v>
      </c>
      <c r="F1875" s="231">
        <v>1</v>
      </c>
      <c r="G1875" s="231">
        <v>3.2800000000000003E-2</v>
      </c>
      <c r="H1875" s="231"/>
      <c r="I1875" s="231"/>
      <c r="J1875" s="231"/>
      <c r="K1875" s="231"/>
      <c r="L1875" s="231"/>
    </row>
    <row r="1876" spans="1:12" s="235" customFormat="1" x14ac:dyDescent="0.25">
      <c r="A1876" s="240"/>
      <c r="B1876" s="239"/>
      <c r="C1876" s="238" t="s">
        <v>398</v>
      </c>
      <c r="D1876" s="237"/>
      <c r="E1876" s="236"/>
      <c r="F1876" s="236"/>
      <c r="G1876" s="236"/>
      <c r="H1876" s="236"/>
      <c r="I1876" s="236"/>
      <c r="J1876" s="236">
        <v>678.18</v>
      </c>
      <c r="K1876" s="236"/>
      <c r="L1876" s="236"/>
    </row>
    <row r="1877" spans="1:12" s="230" customFormat="1" outlineLevel="1" x14ac:dyDescent="0.25">
      <c r="A1877" s="234"/>
      <c r="B1877" s="232"/>
      <c r="C1877" s="233" t="s">
        <v>397</v>
      </c>
      <c r="D1877" s="232"/>
      <c r="E1877" s="231"/>
      <c r="F1877" s="231"/>
      <c r="G1877" s="231"/>
      <c r="H1877" s="231"/>
      <c r="I1877" s="231"/>
      <c r="J1877" s="231">
        <v>508.6</v>
      </c>
      <c r="K1877" s="231"/>
      <c r="L1877" s="231">
        <v>11749</v>
      </c>
    </row>
    <row r="1878" spans="1:12" s="224" customFormat="1" x14ac:dyDescent="0.25">
      <c r="A1878" s="229"/>
      <c r="B1878" s="228" t="s">
        <v>767</v>
      </c>
      <c r="C1878" s="227" t="s">
        <v>768</v>
      </c>
      <c r="D1878" s="226" t="s">
        <v>20</v>
      </c>
      <c r="E1878" s="225">
        <v>97</v>
      </c>
      <c r="F1878" s="225">
        <v>1</v>
      </c>
      <c r="G1878" s="225">
        <v>97</v>
      </c>
      <c r="H1878" s="225"/>
      <c r="I1878" s="225"/>
      <c r="J1878" s="225">
        <v>493.34</v>
      </c>
      <c r="K1878" s="225"/>
      <c r="L1878" s="225">
        <v>11396</v>
      </c>
    </row>
    <row r="1879" spans="1:12" s="224" customFormat="1" x14ac:dyDescent="0.25">
      <c r="A1879" s="229"/>
      <c r="B1879" s="228" t="s">
        <v>767</v>
      </c>
      <c r="C1879" s="227" t="s">
        <v>766</v>
      </c>
      <c r="D1879" s="226" t="s">
        <v>20</v>
      </c>
      <c r="E1879" s="225">
        <v>51</v>
      </c>
      <c r="F1879" s="225">
        <v>1</v>
      </c>
      <c r="G1879" s="225">
        <v>51</v>
      </c>
      <c r="H1879" s="225"/>
      <c r="I1879" s="225"/>
      <c r="J1879" s="225">
        <v>259.38</v>
      </c>
      <c r="K1879" s="225"/>
      <c r="L1879" s="225">
        <v>5992</v>
      </c>
    </row>
    <row r="1880" spans="1:12" s="195" customFormat="1" x14ac:dyDescent="0.25">
      <c r="A1880" s="215"/>
      <c r="B1880" s="215"/>
      <c r="C1880" s="216" t="s">
        <v>390</v>
      </c>
      <c r="D1880" s="215"/>
      <c r="E1880" s="214"/>
      <c r="F1880" s="214"/>
      <c r="G1880" s="214"/>
      <c r="H1880" s="214"/>
      <c r="I1880" s="214"/>
      <c r="J1880" s="213">
        <v>1430.9</v>
      </c>
      <c r="K1880" s="213"/>
      <c r="L1880" s="213"/>
    </row>
    <row r="1881" spans="1:12" s="217" customFormat="1" ht="45.95" customHeight="1" x14ac:dyDescent="0.25">
      <c r="A1881" s="223" t="s">
        <v>905</v>
      </c>
      <c r="B1881" s="222" t="s">
        <v>1143</v>
      </c>
      <c r="C1881" s="221" t="s">
        <v>1142</v>
      </c>
      <c r="D1881" s="220" t="s">
        <v>435</v>
      </c>
      <c r="E1881" s="219">
        <v>328</v>
      </c>
      <c r="F1881" s="219">
        <v>1</v>
      </c>
      <c r="G1881" s="219">
        <v>328</v>
      </c>
      <c r="H1881" s="218">
        <v>1.71</v>
      </c>
      <c r="I1881" s="218">
        <v>1</v>
      </c>
      <c r="J1881" s="218">
        <v>560.88</v>
      </c>
      <c r="K1881" s="218"/>
      <c r="L1881" s="218"/>
    </row>
    <row r="1882" spans="1:12" s="195" customFormat="1" x14ac:dyDescent="0.25">
      <c r="A1882" s="215"/>
      <c r="B1882" s="215"/>
      <c r="C1882" s="216" t="s">
        <v>390</v>
      </c>
      <c r="D1882" s="215"/>
      <c r="E1882" s="214"/>
      <c r="F1882" s="214"/>
      <c r="G1882" s="214"/>
      <c r="H1882" s="214"/>
      <c r="I1882" s="214"/>
      <c r="J1882" s="213">
        <v>560.88</v>
      </c>
      <c r="K1882" s="213"/>
      <c r="L1882" s="213"/>
    </row>
    <row r="1883" spans="1:12" s="217" customFormat="1" ht="107.1" customHeight="1" x14ac:dyDescent="0.25">
      <c r="A1883" s="223" t="s">
        <v>904</v>
      </c>
      <c r="B1883" s="222" t="s">
        <v>1141</v>
      </c>
      <c r="C1883" s="221" t="s">
        <v>1140</v>
      </c>
      <c r="D1883" s="220" t="s">
        <v>21</v>
      </c>
      <c r="E1883" s="219">
        <v>3.28</v>
      </c>
      <c r="F1883" s="219">
        <v>1</v>
      </c>
      <c r="G1883" s="219">
        <v>3.28</v>
      </c>
      <c r="H1883" s="218"/>
      <c r="I1883" s="218"/>
      <c r="J1883" s="218"/>
      <c r="K1883" s="218"/>
      <c r="L1883" s="218"/>
    </row>
    <row r="1884" spans="1:12" s="224" customFormat="1" x14ac:dyDescent="0.25">
      <c r="A1884" s="229"/>
      <c r="B1884" s="228" t="s">
        <v>0</v>
      </c>
      <c r="C1884" s="227" t="s">
        <v>404</v>
      </c>
      <c r="D1884" s="226"/>
      <c r="E1884" s="225"/>
      <c r="F1884" s="225"/>
      <c r="G1884" s="225"/>
      <c r="H1884" s="225">
        <v>35.340000000000003</v>
      </c>
      <c r="I1884" s="225">
        <v>1</v>
      </c>
      <c r="J1884" s="225">
        <v>115.92</v>
      </c>
      <c r="K1884" s="225">
        <v>23.1</v>
      </c>
      <c r="L1884" s="225">
        <v>2678</v>
      </c>
    </row>
    <row r="1885" spans="1:12" s="241" customFormat="1" hidden="1" outlineLevel="2" x14ac:dyDescent="0.25">
      <c r="A1885" s="243"/>
      <c r="B1885" s="228"/>
      <c r="C1885" s="242" t="s">
        <v>524</v>
      </c>
      <c r="D1885" s="226" t="s">
        <v>16</v>
      </c>
      <c r="E1885" s="225">
        <v>3.76</v>
      </c>
      <c r="F1885" s="225">
        <v>1</v>
      </c>
      <c r="G1885" s="225">
        <v>12.332800000000001</v>
      </c>
      <c r="H1885" s="225"/>
      <c r="I1885" s="225">
        <v>1</v>
      </c>
      <c r="J1885" s="225">
        <v>115.92</v>
      </c>
      <c r="K1885" s="225">
        <v>23.1</v>
      </c>
      <c r="L1885" s="225">
        <v>2678</v>
      </c>
    </row>
    <row r="1886" spans="1:12" s="224" customFormat="1" collapsed="1" x14ac:dyDescent="0.25">
      <c r="A1886" s="229"/>
      <c r="B1886" s="228" t="s">
        <v>1</v>
      </c>
      <c r="C1886" s="227" t="s">
        <v>415</v>
      </c>
      <c r="D1886" s="226"/>
      <c r="E1886" s="225"/>
      <c r="F1886" s="225"/>
      <c r="G1886" s="225"/>
      <c r="H1886" s="225">
        <v>1.81</v>
      </c>
      <c r="I1886" s="225">
        <v>1</v>
      </c>
      <c r="J1886" s="225">
        <v>5.94</v>
      </c>
      <c r="K1886" s="225"/>
      <c r="L1886" s="225"/>
    </row>
    <row r="1887" spans="1:12" s="241" customFormat="1" ht="25.5" hidden="1" outlineLevel="2" x14ac:dyDescent="0.25">
      <c r="A1887" s="243" t="s">
        <v>0</v>
      </c>
      <c r="B1887" s="228" t="s">
        <v>476</v>
      </c>
      <c r="C1887" s="242" t="s">
        <v>34</v>
      </c>
      <c r="D1887" s="226" t="s">
        <v>18</v>
      </c>
      <c r="E1887" s="225">
        <v>0.01</v>
      </c>
      <c r="F1887" s="225">
        <v>1</v>
      </c>
      <c r="G1887" s="225">
        <v>3.2800000000000003E-2</v>
      </c>
      <c r="H1887" s="225">
        <v>115.4</v>
      </c>
      <c r="I1887" s="225">
        <v>1</v>
      </c>
      <c r="J1887" s="225">
        <v>3.79</v>
      </c>
      <c r="K1887" s="225">
        <v>9.1300000000000008</v>
      </c>
      <c r="L1887" s="225">
        <v>35</v>
      </c>
    </row>
    <row r="1888" spans="1:12" s="235" customFormat="1" hidden="1" outlineLevel="2" x14ac:dyDescent="0.25">
      <c r="A1888" s="247"/>
      <c r="B1888" s="245"/>
      <c r="C1888" s="246" t="s">
        <v>19</v>
      </c>
      <c r="D1888" s="245" t="s">
        <v>16</v>
      </c>
      <c r="E1888" s="244">
        <v>0.01</v>
      </c>
      <c r="F1888" s="244">
        <v>1</v>
      </c>
      <c r="G1888" s="244">
        <v>3.2800000000000003E-2</v>
      </c>
      <c r="H1888" s="244">
        <v>13.5</v>
      </c>
      <c r="I1888" s="244">
        <v>1</v>
      </c>
      <c r="J1888" s="244">
        <v>0.44</v>
      </c>
      <c r="K1888" s="244"/>
      <c r="L1888" s="244">
        <v>4</v>
      </c>
    </row>
    <row r="1889" spans="1:12" s="241" customFormat="1" hidden="1" outlineLevel="2" x14ac:dyDescent="0.25">
      <c r="A1889" s="243" t="s">
        <v>1</v>
      </c>
      <c r="B1889" s="228" t="s">
        <v>428</v>
      </c>
      <c r="C1889" s="242" t="s">
        <v>24</v>
      </c>
      <c r="D1889" s="226" t="s">
        <v>18</v>
      </c>
      <c r="E1889" s="225">
        <v>0.01</v>
      </c>
      <c r="F1889" s="225">
        <v>1</v>
      </c>
      <c r="G1889" s="225">
        <v>3.2800000000000003E-2</v>
      </c>
      <c r="H1889" s="225">
        <v>65.709999999999994</v>
      </c>
      <c r="I1889" s="225">
        <v>1</v>
      </c>
      <c r="J1889" s="225">
        <v>2.16</v>
      </c>
      <c r="K1889" s="225">
        <v>9.1300000000000008</v>
      </c>
      <c r="L1889" s="225">
        <v>20</v>
      </c>
    </row>
    <row r="1890" spans="1:12" s="235" customFormat="1" hidden="1" outlineLevel="2" x14ac:dyDescent="0.25">
      <c r="A1890" s="247"/>
      <c r="B1890" s="245"/>
      <c r="C1890" s="246" t="s">
        <v>19</v>
      </c>
      <c r="D1890" s="245" t="s">
        <v>16</v>
      </c>
      <c r="E1890" s="244">
        <v>0.01</v>
      </c>
      <c r="F1890" s="244">
        <v>1</v>
      </c>
      <c r="G1890" s="244">
        <v>3.2800000000000003E-2</v>
      </c>
      <c r="H1890" s="244">
        <v>11.6</v>
      </c>
      <c r="I1890" s="244">
        <v>1</v>
      </c>
      <c r="J1890" s="244">
        <v>0.38</v>
      </c>
      <c r="K1890" s="244"/>
      <c r="L1890" s="244">
        <v>3</v>
      </c>
    </row>
    <row r="1891" spans="1:12" s="224" customFormat="1" collapsed="1" x14ac:dyDescent="0.25">
      <c r="A1891" s="229"/>
      <c r="B1891" s="228" t="s">
        <v>2</v>
      </c>
      <c r="C1891" s="227" t="s">
        <v>413</v>
      </c>
      <c r="D1891" s="226"/>
      <c r="E1891" s="225"/>
      <c r="F1891" s="225"/>
      <c r="G1891" s="225"/>
      <c r="H1891" s="225">
        <v>0.26</v>
      </c>
      <c r="I1891" s="225">
        <v>1</v>
      </c>
      <c r="J1891" s="225">
        <v>0.85</v>
      </c>
      <c r="K1891" s="225">
        <v>23.1</v>
      </c>
      <c r="L1891" s="225">
        <v>20</v>
      </c>
    </row>
    <row r="1892" spans="1:12" s="241" customFormat="1" hidden="1" outlineLevel="2" x14ac:dyDescent="0.25">
      <c r="A1892" s="243"/>
      <c r="B1892" s="228"/>
      <c r="C1892" s="242" t="s">
        <v>19</v>
      </c>
      <c r="D1892" s="226" t="s">
        <v>16</v>
      </c>
      <c r="E1892" s="225">
        <v>0.02</v>
      </c>
      <c r="F1892" s="225">
        <v>1</v>
      </c>
      <c r="G1892" s="225">
        <v>6.5600000000000006E-2</v>
      </c>
      <c r="H1892" s="225"/>
      <c r="I1892" s="225">
        <v>1</v>
      </c>
      <c r="J1892" s="225">
        <v>0.85</v>
      </c>
      <c r="K1892" s="225">
        <v>23.1</v>
      </c>
      <c r="L1892" s="225">
        <v>20</v>
      </c>
    </row>
    <row r="1893" spans="1:12" s="224" customFormat="1" collapsed="1" x14ac:dyDescent="0.25">
      <c r="A1893" s="229"/>
      <c r="B1893" s="228" t="s">
        <v>3</v>
      </c>
      <c r="C1893" s="227" t="s">
        <v>402</v>
      </c>
      <c r="D1893" s="226"/>
      <c r="E1893" s="225"/>
      <c r="F1893" s="225"/>
      <c r="G1893" s="225"/>
      <c r="H1893" s="225">
        <v>10.8</v>
      </c>
      <c r="I1893" s="225">
        <v>1</v>
      </c>
      <c r="J1893" s="225">
        <v>35.42</v>
      </c>
      <c r="K1893" s="225"/>
      <c r="L1893" s="225"/>
    </row>
    <row r="1894" spans="1:12" s="241" customFormat="1" hidden="1" outlineLevel="2" x14ac:dyDescent="0.25">
      <c r="A1894" s="243" t="s">
        <v>2</v>
      </c>
      <c r="B1894" s="228" t="s">
        <v>823</v>
      </c>
      <c r="C1894" s="242" t="s">
        <v>822</v>
      </c>
      <c r="D1894" s="226" t="s">
        <v>36</v>
      </c>
      <c r="E1894" s="225">
        <v>0.55000000000000004</v>
      </c>
      <c r="F1894" s="225">
        <v>1</v>
      </c>
      <c r="G1894" s="225">
        <v>1.804</v>
      </c>
      <c r="H1894" s="225">
        <v>6.9</v>
      </c>
      <c r="I1894" s="225">
        <v>1</v>
      </c>
      <c r="J1894" s="225">
        <v>12.45</v>
      </c>
      <c r="K1894" s="225">
        <v>5.34</v>
      </c>
      <c r="L1894" s="225">
        <v>66</v>
      </c>
    </row>
    <row r="1895" spans="1:12" s="241" customFormat="1" hidden="1" outlineLevel="2" x14ac:dyDescent="0.25">
      <c r="A1895" s="243" t="s">
        <v>3</v>
      </c>
      <c r="B1895" s="228" t="s">
        <v>778</v>
      </c>
      <c r="C1895" s="242" t="s">
        <v>777</v>
      </c>
      <c r="D1895" s="226" t="s">
        <v>30</v>
      </c>
      <c r="E1895" s="225">
        <v>0.05</v>
      </c>
      <c r="F1895" s="225">
        <v>1</v>
      </c>
      <c r="G1895" s="225">
        <v>0.16400000000000001</v>
      </c>
      <c r="H1895" s="225">
        <v>28.6</v>
      </c>
      <c r="I1895" s="225">
        <v>1</v>
      </c>
      <c r="J1895" s="225">
        <v>4.6900000000000004</v>
      </c>
      <c r="K1895" s="225">
        <v>5.34</v>
      </c>
      <c r="L1895" s="225">
        <v>25</v>
      </c>
    </row>
    <row r="1896" spans="1:12" s="241" customFormat="1" ht="25.5" hidden="1" outlineLevel="2" x14ac:dyDescent="0.25">
      <c r="A1896" s="243" t="s">
        <v>4</v>
      </c>
      <c r="B1896" s="228" t="s">
        <v>770</v>
      </c>
      <c r="C1896" s="242" t="s">
        <v>769</v>
      </c>
      <c r="D1896" s="226" t="s">
        <v>30</v>
      </c>
      <c r="E1896" s="225">
        <v>0.16</v>
      </c>
      <c r="F1896" s="225">
        <v>1</v>
      </c>
      <c r="G1896" s="225">
        <v>0.52480000000000004</v>
      </c>
      <c r="H1896" s="225">
        <v>30.4</v>
      </c>
      <c r="I1896" s="225">
        <v>1</v>
      </c>
      <c r="J1896" s="225">
        <v>15.95</v>
      </c>
      <c r="K1896" s="225">
        <v>5.34</v>
      </c>
      <c r="L1896" s="225">
        <v>85</v>
      </c>
    </row>
    <row r="1897" spans="1:12" s="230" customFormat="1" outlineLevel="1" collapsed="1" x14ac:dyDescent="0.25">
      <c r="A1897" s="234"/>
      <c r="B1897" s="232"/>
      <c r="C1897" s="233" t="s">
        <v>399</v>
      </c>
      <c r="D1897" s="232" t="s">
        <v>16</v>
      </c>
      <c r="E1897" s="231">
        <v>3.76</v>
      </c>
      <c r="F1897" s="231">
        <v>1</v>
      </c>
      <c r="G1897" s="231">
        <v>12.332800000000001</v>
      </c>
      <c r="H1897" s="231"/>
      <c r="I1897" s="231"/>
      <c r="J1897" s="231"/>
      <c r="K1897" s="231"/>
      <c r="L1897" s="231"/>
    </row>
    <row r="1898" spans="1:12" s="230" customFormat="1" outlineLevel="1" x14ac:dyDescent="0.25">
      <c r="A1898" s="234"/>
      <c r="B1898" s="232"/>
      <c r="C1898" s="233" t="s">
        <v>412</v>
      </c>
      <c r="D1898" s="232" t="s">
        <v>16</v>
      </c>
      <c r="E1898" s="231">
        <v>0.02</v>
      </c>
      <c r="F1898" s="231">
        <v>1</v>
      </c>
      <c r="G1898" s="231">
        <v>6.5600000000000006E-2</v>
      </c>
      <c r="H1898" s="231"/>
      <c r="I1898" s="231"/>
      <c r="J1898" s="231"/>
      <c r="K1898" s="231"/>
      <c r="L1898" s="231"/>
    </row>
    <row r="1899" spans="1:12" s="235" customFormat="1" x14ac:dyDescent="0.25">
      <c r="A1899" s="240"/>
      <c r="B1899" s="239"/>
      <c r="C1899" s="238" t="s">
        <v>398</v>
      </c>
      <c r="D1899" s="237"/>
      <c r="E1899" s="236"/>
      <c r="F1899" s="236"/>
      <c r="G1899" s="236"/>
      <c r="H1899" s="236"/>
      <c r="I1899" s="236"/>
      <c r="J1899" s="236">
        <v>157.28</v>
      </c>
      <c r="K1899" s="236"/>
      <c r="L1899" s="236"/>
    </row>
    <row r="1900" spans="1:12" s="230" customFormat="1" outlineLevel="1" x14ac:dyDescent="0.25">
      <c r="A1900" s="234"/>
      <c r="B1900" s="232"/>
      <c r="C1900" s="233" t="s">
        <v>397</v>
      </c>
      <c r="D1900" s="232"/>
      <c r="E1900" s="231"/>
      <c r="F1900" s="231"/>
      <c r="G1900" s="231"/>
      <c r="H1900" s="231"/>
      <c r="I1900" s="231"/>
      <c r="J1900" s="231">
        <v>116.77</v>
      </c>
      <c r="K1900" s="231"/>
      <c r="L1900" s="231">
        <v>2697</v>
      </c>
    </row>
    <row r="1901" spans="1:12" s="224" customFormat="1" x14ac:dyDescent="0.25">
      <c r="A1901" s="229"/>
      <c r="B1901" s="228" t="s">
        <v>767</v>
      </c>
      <c r="C1901" s="227" t="s">
        <v>768</v>
      </c>
      <c r="D1901" s="226" t="s">
        <v>20</v>
      </c>
      <c r="E1901" s="225">
        <v>97</v>
      </c>
      <c r="F1901" s="225">
        <v>1</v>
      </c>
      <c r="G1901" s="225">
        <v>97</v>
      </c>
      <c r="H1901" s="225"/>
      <c r="I1901" s="225"/>
      <c r="J1901" s="225">
        <v>113.26</v>
      </c>
      <c r="K1901" s="225"/>
      <c r="L1901" s="225">
        <v>2616</v>
      </c>
    </row>
    <row r="1902" spans="1:12" s="224" customFormat="1" x14ac:dyDescent="0.25">
      <c r="A1902" s="229"/>
      <c r="B1902" s="228" t="s">
        <v>767</v>
      </c>
      <c r="C1902" s="227" t="s">
        <v>766</v>
      </c>
      <c r="D1902" s="226" t="s">
        <v>20</v>
      </c>
      <c r="E1902" s="225">
        <v>51</v>
      </c>
      <c r="F1902" s="225">
        <v>1</v>
      </c>
      <c r="G1902" s="225">
        <v>51</v>
      </c>
      <c r="H1902" s="225"/>
      <c r="I1902" s="225"/>
      <c r="J1902" s="225">
        <v>59.56</v>
      </c>
      <c r="K1902" s="225"/>
      <c r="L1902" s="225">
        <v>1376</v>
      </c>
    </row>
    <row r="1903" spans="1:12" s="195" customFormat="1" x14ac:dyDescent="0.25">
      <c r="A1903" s="215"/>
      <c r="B1903" s="215"/>
      <c r="C1903" s="216" t="s">
        <v>390</v>
      </c>
      <c r="D1903" s="215"/>
      <c r="E1903" s="214"/>
      <c r="F1903" s="214"/>
      <c r="G1903" s="214"/>
      <c r="H1903" s="214"/>
      <c r="I1903" s="214"/>
      <c r="J1903" s="213">
        <v>330.1</v>
      </c>
      <c r="K1903" s="213"/>
      <c r="L1903" s="213"/>
    </row>
    <row r="1904" spans="1:12" s="217" customFormat="1" ht="107.1" customHeight="1" x14ac:dyDescent="0.25">
      <c r="A1904" s="223" t="s">
        <v>903</v>
      </c>
      <c r="B1904" s="222" t="s">
        <v>1139</v>
      </c>
      <c r="C1904" s="221" t="s">
        <v>1138</v>
      </c>
      <c r="D1904" s="220" t="s">
        <v>21</v>
      </c>
      <c r="E1904" s="219">
        <v>29.87</v>
      </c>
      <c r="F1904" s="219">
        <v>1</v>
      </c>
      <c r="G1904" s="219">
        <v>29.87</v>
      </c>
      <c r="H1904" s="218"/>
      <c r="I1904" s="218"/>
      <c r="J1904" s="218"/>
      <c r="K1904" s="218"/>
      <c r="L1904" s="218"/>
    </row>
    <row r="1905" spans="1:12" s="224" customFormat="1" x14ac:dyDescent="0.25">
      <c r="A1905" s="229"/>
      <c r="B1905" s="228" t="s">
        <v>0</v>
      </c>
      <c r="C1905" s="227" t="s">
        <v>404</v>
      </c>
      <c r="D1905" s="226"/>
      <c r="E1905" s="225"/>
      <c r="F1905" s="225"/>
      <c r="G1905" s="225"/>
      <c r="H1905" s="225">
        <v>155.1</v>
      </c>
      <c r="I1905" s="225">
        <v>1</v>
      </c>
      <c r="J1905" s="225">
        <v>4632.84</v>
      </c>
      <c r="K1905" s="225">
        <v>23.1</v>
      </c>
      <c r="L1905" s="225">
        <v>107019</v>
      </c>
    </row>
    <row r="1906" spans="1:12" s="241" customFormat="1" hidden="1" outlineLevel="2" x14ac:dyDescent="0.25">
      <c r="A1906" s="243"/>
      <c r="B1906" s="228"/>
      <c r="C1906" s="242" t="s">
        <v>524</v>
      </c>
      <c r="D1906" s="226" t="s">
        <v>16</v>
      </c>
      <c r="E1906" s="225">
        <v>16.5</v>
      </c>
      <c r="F1906" s="225">
        <v>1</v>
      </c>
      <c r="G1906" s="225">
        <v>492.85500000000002</v>
      </c>
      <c r="H1906" s="225"/>
      <c r="I1906" s="225">
        <v>1</v>
      </c>
      <c r="J1906" s="225">
        <v>4632.84</v>
      </c>
      <c r="K1906" s="225">
        <v>23.1</v>
      </c>
      <c r="L1906" s="225">
        <v>107019</v>
      </c>
    </row>
    <row r="1907" spans="1:12" s="224" customFormat="1" collapsed="1" x14ac:dyDescent="0.25">
      <c r="A1907" s="229"/>
      <c r="B1907" s="228" t="s">
        <v>1</v>
      </c>
      <c r="C1907" s="227" t="s">
        <v>415</v>
      </c>
      <c r="D1907" s="226"/>
      <c r="E1907" s="225"/>
      <c r="F1907" s="225"/>
      <c r="G1907" s="225"/>
      <c r="H1907" s="225">
        <v>3.62</v>
      </c>
      <c r="I1907" s="225">
        <v>1</v>
      </c>
      <c r="J1907" s="225">
        <v>108.13</v>
      </c>
      <c r="K1907" s="225"/>
      <c r="L1907" s="225"/>
    </row>
    <row r="1908" spans="1:12" s="241" customFormat="1" ht="25.5" hidden="1" outlineLevel="2" x14ac:dyDescent="0.25">
      <c r="A1908" s="243" t="s">
        <v>0</v>
      </c>
      <c r="B1908" s="228" t="s">
        <v>476</v>
      </c>
      <c r="C1908" s="242" t="s">
        <v>34</v>
      </c>
      <c r="D1908" s="226" t="s">
        <v>18</v>
      </c>
      <c r="E1908" s="225">
        <v>0.02</v>
      </c>
      <c r="F1908" s="225">
        <v>1</v>
      </c>
      <c r="G1908" s="225">
        <v>0.59740000000000004</v>
      </c>
      <c r="H1908" s="225">
        <v>115.4</v>
      </c>
      <c r="I1908" s="225">
        <v>1</v>
      </c>
      <c r="J1908" s="225">
        <v>68.94</v>
      </c>
      <c r="K1908" s="225">
        <v>9.1300000000000008</v>
      </c>
      <c r="L1908" s="225">
        <v>629</v>
      </c>
    </row>
    <row r="1909" spans="1:12" s="235" customFormat="1" hidden="1" outlineLevel="2" x14ac:dyDescent="0.25">
      <c r="A1909" s="247"/>
      <c r="B1909" s="245"/>
      <c r="C1909" s="246" t="s">
        <v>19</v>
      </c>
      <c r="D1909" s="245" t="s">
        <v>16</v>
      </c>
      <c r="E1909" s="244">
        <v>0.02</v>
      </c>
      <c r="F1909" s="244">
        <v>1</v>
      </c>
      <c r="G1909" s="244">
        <v>0.59740000000000004</v>
      </c>
      <c r="H1909" s="244">
        <v>13.5</v>
      </c>
      <c r="I1909" s="244">
        <v>1</v>
      </c>
      <c r="J1909" s="244">
        <v>8.06</v>
      </c>
      <c r="K1909" s="244"/>
      <c r="L1909" s="244">
        <v>74</v>
      </c>
    </row>
    <row r="1910" spans="1:12" s="241" customFormat="1" hidden="1" outlineLevel="2" x14ac:dyDescent="0.25">
      <c r="A1910" s="243" t="s">
        <v>1</v>
      </c>
      <c r="B1910" s="228" t="s">
        <v>428</v>
      </c>
      <c r="C1910" s="242" t="s">
        <v>24</v>
      </c>
      <c r="D1910" s="226" t="s">
        <v>18</v>
      </c>
      <c r="E1910" s="225">
        <v>0.02</v>
      </c>
      <c r="F1910" s="225">
        <v>1</v>
      </c>
      <c r="G1910" s="225">
        <v>0.59740000000000004</v>
      </c>
      <c r="H1910" s="225">
        <v>65.709999999999994</v>
      </c>
      <c r="I1910" s="225">
        <v>1</v>
      </c>
      <c r="J1910" s="225">
        <v>39.26</v>
      </c>
      <c r="K1910" s="225">
        <v>9.1300000000000008</v>
      </c>
      <c r="L1910" s="225">
        <v>358</v>
      </c>
    </row>
    <row r="1911" spans="1:12" s="235" customFormat="1" hidden="1" outlineLevel="2" x14ac:dyDescent="0.25">
      <c r="A1911" s="247"/>
      <c r="B1911" s="245"/>
      <c r="C1911" s="246" t="s">
        <v>19</v>
      </c>
      <c r="D1911" s="245" t="s">
        <v>16</v>
      </c>
      <c r="E1911" s="244">
        <v>0.02</v>
      </c>
      <c r="F1911" s="244">
        <v>1</v>
      </c>
      <c r="G1911" s="244">
        <v>0.59740000000000004</v>
      </c>
      <c r="H1911" s="244">
        <v>11.6</v>
      </c>
      <c r="I1911" s="244">
        <v>1</v>
      </c>
      <c r="J1911" s="244">
        <v>6.93</v>
      </c>
      <c r="K1911" s="244"/>
      <c r="L1911" s="244">
        <v>63</v>
      </c>
    </row>
    <row r="1912" spans="1:12" s="224" customFormat="1" collapsed="1" x14ac:dyDescent="0.25">
      <c r="A1912" s="229"/>
      <c r="B1912" s="228" t="s">
        <v>2</v>
      </c>
      <c r="C1912" s="227" t="s">
        <v>413</v>
      </c>
      <c r="D1912" s="226"/>
      <c r="E1912" s="225"/>
      <c r="F1912" s="225"/>
      <c r="G1912" s="225"/>
      <c r="H1912" s="225">
        <v>0.5</v>
      </c>
      <c r="I1912" s="225">
        <v>1</v>
      </c>
      <c r="J1912" s="225">
        <v>14.94</v>
      </c>
      <c r="K1912" s="225">
        <v>23.1</v>
      </c>
      <c r="L1912" s="225">
        <v>345</v>
      </c>
    </row>
    <row r="1913" spans="1:12" s="241" customFormat="1" hidden="1" outlineLevel="2" x14ac:dyDescent="0.25">
      <c r="A1913" s="243"/>
      <c r="B1913" s="228"/>
      <c r="C1913" s="242" t="s">
        <v>19</v>
      </c>
      <c r="D1913" s="226" t="s">
        <v>16</v>
      </c>
      <c r="E1913" s="225">
        <v>0.04</v>
      </c>
      <c r="F1913" s="225">
        <v>1</v>
      </c>
      <c r="G1913" s="225">
        <v>1.1948000000000001</v>
      </c>
      <c r="H1913" s="225"/>
      <c r="I1913" s="225">
        <v>1</v>
      </c>
      <c r="J1913" s="225">
        <v>14.94</v>
      </c>
      <c r="K1913" s="225">
        <v>23.1</v>
      </c>
      <c r="L1913" s="225">
        <v>345</v>
      </c>
    </row>
    <row r="1914" spans="1:12" s="224" customFormat="1" collapsed="1" x14ac:dyDescent="0.25">
      <c r="A1914" s="229"/>
      <c r="B1914" s="228" t="s">
        <v>3</v>
      </c>
      <c r="C1914" s="227" t="s">
        <v>402</v>
      </c>
      <c r="D1914" s="226"/>
      <c r="E1914" s="225"/>
      <c r="F1914" s="225"/>
      <c r="G1914" s="225"/>
      <c r="H1914" s="225">
        <v>41.08</v>
      </c>
      <c r="I1914" s="225">
        <v>1</v>
      </c>
      <c r="J1914" s="225">
        <v>1227.06</v>
      </c>
      <c r="K1914" s="225"/>
      <c r="L1914" s="225"/>
    </row>
    <row r="1915" spans="1:12" s="241" customFormat="1" hidden="1" outlineLevel="2" x14ac:dyDescent="0.25">
      <c r="A1915" s="243" t="s">
        <v>2</v>
      </c>
      <c r="B1915" s="228" t="s">
        <v>761</v>
      </c>
      <c r="C1915" s="242" t="s">
        <v>760</v>
      </c>
      <c r="D1915" s="226" t="s">
        <v>31</v>
      </c>
      <c r="E1915" s="225">
        <v>0.01</v>
      </c>
      <c r="F1915" s="225">
        <v>1</v>
      </c>
      <c r="G1915" s="225">
        <v>0.29870000000000002</v>
      </c>
      <c r="H1915" s="225">
        <v>729.98</v>
      </c>
      <c r="I1915" s="225">
        <v>1</v>
      </c>
      <c r="J1915" s="225">
        <v>218.05</v>
      </c>
      <c r="K1915" s="225">
        <v>5.34</v>
      </c>
      <c r="L1915" s="225">
        <v>1164</v>
      </c>
    </row>
    <row r="1916" spans="1:12" s="241" customFormat="1" hidden="1" outlineLevel="2" x14ac:dyDescent="0.25">
      <c r="A1916" s="243" t="s">
        <v>3</v>
      </c>
      <c r="B1916" s="228" t="s">
        <v>778</v>
      </c>
      <c r="C1916" s="242" t="s">
        <v>777</v>
      </c>
      <c r="D1916" s="226" t="s">
        <v>30</v>
      </c>
      <c r="E1916" s="225">
        <v>0.3</v>
      </c>
      <c r="F1916" s="225">
        <v>1</v>
      </c>
      <c r="G1916" s="225">
        <v>8.9610000000000003</v>
      </c>
      <c r="H1916" s="225">
        <v>28.6</v>
      </c>
      <c r="I1916" s="225">
        <v>1</v>
      </c>
      <c r="J1916" s="225">
        <v>256.27999999999997</v>
      </c>
      <c r="K1916" s="225">
        <v>5.34</v>
      </c>
      <c r="L1916" s="225">
        <v>1369</v>
      </c>
    </row>
    <row r="1917" spans="1:12" s="241" customFormat="1" hidden="1" outlineLevel="2" x14ac:dyDescent="0.25">
      <c r="A1917" s="243" t="s">
        <v>4</v>
      </c>
      <c r="B1917" s="228" t="s">
        <v>1137</v>
      </c>
      <c r="C1917" s="242" t="s">
        <v>1136</v>
      </c>
      <c r="D1917" s="226" t="s">
        <v>30</v>
      </c>
      <c r="E1917" s="225">
        <v>0.53</v>
      </c>
      <c r="F1917" s="225">
        <v>1</v>
      </c>
      <c r="G1917" s="225">
        <v>15.831099999999999</v>
      </c>
      <c r="H1917" s="225">
        <v>41.7</v>
      </c>
      <c r="I1917" s="225">
        <v>1</v>
      </c>
      <c r="J1917" s="225">
        <v>660.16</v>
      </c>
      <c r="K1917" s="225">
        <v>5.34</v>
      </c>
      <c r="L1917" s="225">
        <v>3525</v>
      </c>
    </row>
    <row r="1918" spans="1:12" s="230" customFormat="1" outlineLevel="1" collapsed="1" x14ac:dyDescent="0.25">
      <c r="A1918" s="234"/>
      <c r="B1918" s="232"/>
      <c r="C1918" s="233" t="s">
        <v>399</v>
      </c>
      <c r="D1918" s="232" t="s">
        <v>16</v>
      </c>
      <c r="E1918" s="231">
        <v>16.5</v>
      </c>
      <c r="F1918" s="231">
        <v>1</v>
      </c>
      <c r="G1918" s="231">
        <v>492.85500000000002</v>
      </c>
      <c r="H1918" s="231"/>
      <c r="I1918" s="231"/>
      <c r="J1918" s="231"/>
      <c r="K1918" s="231"/>
      <c r="L1918" s="231"/>
    </row>
    <row r="1919" spans="1:12" s="230" customFormat="1" outlineLevel="1" x14ac:dyDescent="0.25">
      <c r="A1919" s="234"/>
      <c r="B1919" s="232"/>
      <c r="C1919" s="233" t="s">
        <v>412</v>
      </c>
      <c r="D1919" s="232" t="s">
        <v>16</v>
      </c>
      <c r="E1919" s="231">
        <v>0.04</v>
      </c>
      <c r="F1919" s="231">
        <v>1</v>
      </c>
      <c r="G1919" s="231">
        <v>1.1948000000000001</v>
      </c>
      <c r="H1919" s="231"/>
      <c r="I1919" s="231"/>
      <c r="J1919" s="231"/>
      <c r="K1919" s="231"/>
      <c r="L1919" s="231"/>
    </row>
    <row r="1920" spans="1:12" s="235" customFormat="1" x14ac:dyDescent="0.25">
      <c r="A1920" s="240"/>
      <c r="B1920" s="239"/>
      <c r="C1920" s="238" t="s">
        <v>398</v>
      </c>
      <c r="D1920" s="237"/>
      <c r="E1920" s="236"/>
      <c r="F1920" s="236"/>
      <c r="G1920" s="236"/>
      <c r="H1920" s="236"/>
      <c r="I1920" s="236"/>
      <c r="J1920" s="236">
        <v>5968.03</v>
      </c>
      <c r="K1920" s="236"/>
      <c r="L1920" s="236"/>
    </row>
    <row r="1921" spans="1:12" s="230" customFormat="1" outlineLevel="1" x14ac:dyDescent="0.25">
      <c r="A1921" s="234"/>
      <c r="B1921" s="232"/>
      <c r="C1921" s="233" t="s">
        <v>397</v>
      </c>
      <c r="D1921" s="232"/>
      <c r="E1921" s="231"/>
      <c r="F1921" s="231"/>
      <c r="G1921" s="231"/>
      <c r="H1921" s="231"/>
      <c r="I1921" s="231"/>
      <c r="J1921" s="231">
        <v>4647.78</v>
      </c>
      <c r="K1921" s="231"/>
      <c r="L1921" s="231">
        <v>107364</v>
      </c>
    </row>
    <row r="1922" spans="1:12" s="224" customFormat="1" x14ac:dyDescent="0.25">
      <c r="A1922" s="229"/>
      <c r="B1922" s="228" t="s">
        <v>767</v>
      </c>
      <c r="C1922" s="227" t="s">
        <v>768</v>
      </c>
      <c r="D1922" s="226" t="s">
        <v>20</v>
      </c>
      <c r="E1922" s="225">
        <v>97</v>
      </c>
      <c r="F1922" s="225">
        <v>1</v>
      </c>
      <c r="G1922" s="225">
        <v>97</v>
      </c>
      <c r="H1922" s="225"/>
      <c r="I1922" s="225"/>
      <c r="J1922" s="225">
        <v>4508.28</v>
      </c>
      <c r="K1922" s="225"/>
      <c r="L1922" s="225">
        <v>104143</v>
      </c>
    </row>
    <row r="1923" spans="1:12" s="224" customFormat="1" x14ac:dyDescent="0.25">
      <c r="A1923" s="229"/>
      <c r="B1923" s="228" t="s">
        <v>767</v>
      </c>
      <c r="C1923" s="227" t="s">
        <v>766</v>
      </c>
      <c r="D1923" s="226" t="s">
        <v>20</v>
      </c>
      <c r="E1923" s="225">
        <v>51</v>
      </c>
      <c r="F1923" s="225">
        <v>1</v>
      </c>
      <c r="G1923" s="225">
        <v>51</v>
      </c>
      <c r="H1923" s="225"/>
      <c r="I1923" s="225"/>
      <c r="J1923" s="225">
        <v>2370.48</v>
      </c>
      <c r="K1923" s="225"/>
      <c r="L1923" s="225">
        <v>54755</v>
      </c>
    </row>
    <row r="1924" spans="1:12" s="195" customFormat="1" x14ac:dyDescent="0.25">
      <c r="A1924" s="215"/>
      <c r="B1924" s="215"/>
      <c r="C1924" s="216" t="s">
        <v>390</v>
      </c>
      <c r="D1924" s="215"/>
      <c r="E1924" s="214"/>
      <c r="F1924" s="214"/>
      <c r="G1924" s="214"/>
      <c r="H1924" s="214"/>
      <c r="I1924" s="214"/>
      <c r="J1924" s="213">
        <v>12846.79</v>
      </c>
      <c r="K1924" s="213"/>
      <c r="L1924" s="213"/>
    </row>
    <row r="1925" spans="1:12" s="217" customFormat="1" ht="45.95" customHeight="1" x14ac:dyDescent="0.25">
      <c r="A1925" s="223" t="s">
        <v>902</v>
      </c>
      <c r="B1925" s="222" t="s">
        <v>1135</v>
      </c>
      <c r="C1925" s="221" t="s">
        <v>1134</v>
      </c>
      <c r="D1925" s="220" t="s">
        <v>776</v>
      </c>
      <c r="E1925" s="219">
        <v>3.3149999999999999</v>
      </c>
      <c r="F1925" s="219">
        <v>1</v>
      </c>
      <c r="G1925" s="219">
        <v>3.3149999999999999</v>
      </c>
      <c r="H1925" s="218">
        <v>6920.41</v>
      </c>
      <c r="I1925" s="218">
        <v>1</v>
      </c>
      <c r="J1925" s="218">
        <v>22941.16</v>
      </c>
      <c r="K1925" s="218"/>
      <c r="L1925" s="218"/>
    </row>
    <row r="1926" spans="1:12" s="195" customFormat="1" x14ac:dyDescent="0.25">
      <c r="A1926" s="215"/>
      <c r="B1926" s="215"/>
      <c r="C1926" s="216" t="s">
        <v>390</v>
      </c>
      <c r="D1926" s="215"/>
      <c r="E1926" s="214"/>
      <c r="F1926" s="214"/>
      <c r="G1926" s="214"/>
      <c r="H1926" s="214"/>
      <c r="I1926" s="214"/>
      <c r="J1926" s="213">
        <v>22941.16</v>
      </c>
      <c r="K1926" s="213"/>
      <c r="L1926" s="213"/>
    </row>
    <row r="1927" spans="1:12" s="217" customFormat="1" ht="107.1" customHeight="1" x14ac:dyDescent="0.25">
      <c r="A1927" s="223" t="s">
        <v>901</v>
      </c>
      <c r="B1927" s="222" t="s">
        <v>957</v>
      </c>
      <c r="C1927" s="221" t="s">
        <v>956</v>
      </c>
      <c r="D1927" s="220" t="s">
        <v>355</v>
      </c>
      <c r="E1927" s="219">
        <v>1.99</v>
      </c>
      <c r="F1927" s="219">
        <v>1</v>
      </c>
      <c r="G1927" s="219">
        <v>1.99</v>
      </c>
      <c r="H1927" s="218"/>
      <c r="I1927" s="218"/>
      <c r="J1927" s="218"/>
      <c r="K1927" s="218"/>
      <c r="L1927" s="218"/>
    </row>
    <row r="1928" spans="1:12" s="224" customFormat="1" x14ac:dyDescent="0.25">
      <c r="A1928" s="229"/>
      <c r="B1928" s="228" t="s">
        <v>0</v>
      </c>
      <c r="C1928" s="227" t="s">
        <v>404</v>
      </c>
      <c r="D1928" s="226"/>
      <c r="E1928" s="225"/>
      <c r="F1928" s="225"/>
      <c r="G1928" s="225"/>
      <c r="H1928" s="225">
        <v>255.54</v>
      </c>
      <c r="I1928" s="225">
        <v>1</v>
      </c>
      <c r="J1928" s="225">
        <v>508.52</v>
      </c>
      <c r="K1928" s="225">
        <v>23.1</v>
      </c>
      <c r="L1928" s="225">
        <v>11747</v>
      </c>
    </row>
    <row r="1929" spans="1:12" s="241" customFormat="1" hidden="1" outlineLevel="2" x14ac:dyDescent="0.25">
      <c r="A1929" s="243"/>
      <c r="B1929" s="228"/>
      <c r="C1929" s="242" t="s">
        <v>514</v>
      </c>
      <c r="D1929" s="226" t="s">
        <v>16</v>
      </c>
      <c r="E1929" s="225">
        <v>25.76</v>
      </c>
      <c r="F1929" s="225">
        <v>1</v>
      </c>
      <c r="G1929" s="225">
        <v>51.2624</v>
      </c>
      <c r="H1929" s="225"/>
      <c r="I1929" s="225">
        <v>1</v>
      </c>
      <c r="J1929" s="225">
        <v>508.52</v>
      </c>
      <c r="K1929" s="225">
        <v>23.1</v>
      </c>
      <c r="L1929" s="225">
        <v>11747</v>
      </c>
    </row>
    <row r="1930" spans="1:12" s="224" customFormat="1" collapsed="1" x14ac:dyDescent="0.25">
      <c r="A1930" s="229"/>
      <c r="B1930" s="228" t="s">
        <v>1</v>
      </c>
      <c r="C1930" s="227" t="s">
        <v>415</v>
      </c>
      <c r="D1930" s="226"/>
      <c r="E1930" s="225"/>
      <c r="F1930" s="225"/>
      <c r="G1930" s="225"/>
      <c r="H1930" s="225">
        <v>4.7699999999999996</v>
      </c>
      <c r="I1930" s="225">
        <v>1</v>
      </c>
      <c r="J1930" s="225">
        <v>9.49</v>
      </c>
      <c r="K1930" s="225"/>
      <c r="L1930" s="225"/>
    </row>
    <row r="1931" spans="1:12" s="241" customFormat="1" ht="25.5" hidden="1" outlineLevel="2" x14ac:dyDescent="0.25">
      <c r="A1931" s="243" t="s">
        <v>0</v>
      </c>
      <c r="B1931" s="228" t="s">
        <v>476</v>
      </c>
      <c r="C1931" s="242" t="s">
        <v>34</v>
      </c>
      <c r="D1931" s="226" t="s">
        <v>18</v>
      </c>
      <c r="E1931" s="225">
        <v>0.03</v>
      </c>
      <c r="F1931" s="225">
        <v>1</v>
      </c>
      <c r="G1931" s="225">
        <v>5.9700000000000003E-2</v>
      </c>
      <c r="H1931" s="225">
        <v>115.4</v>
      </c>
      <c r="I1931" s="225">
        <v>1</v>
      </c>
      <c r="J1931" s="225">
        <v>6.89</v>
      </c>
      <c r="K1931" s="225">
        <v>9.1300000000000008</v>
      </c>
      <c r="L1931" s="225">
        <v>63</v>
      </c>
    </row>
    <row r="1932" spans="1:12" s="235" customFormat="1" hidden="1" outlineLevel="2" x14ac:dyDescent="0.25">
      <c r="A1932" s="247"/>
      <c r="B1932" s="245"/>
      <c r="C1932" s="246" t="s">
        <v>19</v>
      </c>
      <c r="D1932" s="245" t="s">
        <v>16</v>
      </c>
      <c r="E1932" s="244">
        <v>0.03</v>
      </c>
      <c r="F1932" s="244">
        <v>1</v>
      </c>
      <c r="G1932" s="244">
        <v>5.9700000000000003E-2</v>
      </c>
      <c r="H1932" s="244">
        <v>13.5</v>
      </c>
      <c r="I1932" s="244">
        <v>1</v>
      </c>
      <c r="J1932" s="244">
        <v>0.81</v>
      </c>
      <c r="K1932" s="244"/>
      <c r="L1932" s="244">
        <v>7</v>
      </c>
    </row>
    <row r="1933" spans="1:12" s="241" customFormat="1" hidden="1" outlineLevel="2" x14ac:dyDescent="0.25">
      <c r="A1933" s="243" t="s">
        <v>1</v>
      </c>
      <c r="B1933" s="228" t="s">
        <v>428</v>
      </c>
      <c r="C1933" s="242" t="s">
        <v>24</v>
      </c>
      <c r="D1933" s="226" t="s">
        <v>18</v>
      </c>
      <c r="E1933" s="225">
        <v>0.02</v>
      </c>
      <c r="F1933" s="225">
        <v>1</v>
      </c>
      <c r="G1933" s="225">
        <v>3.9800000000000002E-2</v>
      </c>
      <c r="H1933" s="225">
        <v>65.709999999999994</v>
      </c>
      <c r="I1933" s="225">
        <v>1</v>
      </c>
      <c r="J1933" s="225">
        <v>2.62</v>
      </c>
      <c r="K1933" s="225">
        <v>9.1300000000000008</v>
      </c>
      <c r="L1933" s="225">
        <v>24</v>
      </c>
    </row>
    <row r="1934" spans="1:12" s="235" customFormat="1" hidden="1" outlineLevel="2" x14ac:dyDescent="0.25">
      <c r="A1934" s="247"/>
      <c r="B1934" s="245"/>
      <c r="C1934" s="246" t="s">
        <v>19</v>
      </c>
      <c r="D1934" s="245" t="s">
        <v>16</v>
      </c>
      <c r="E1934" s="244">
        <v>0.02</v>
      </c>
      <c r="F1934" s="244">
        <v>1</v>
      </c>
      <c r="G1934" s="244">
        <v>3.9800000000000002E-2</v>
      </c>
      <c r="H1934" s="244">
        <v>11.6</v>
      </c>
      <c r="I1934" s="244">
        <v>1</v>
      </c>
      <c r="J1934" s="244">
        <v>0.46</v>
      </c>
      <c r="K1934" s="244"/>
      <c r="L1934" s="244">
        <v>4</v>
      </c>
    </row>
    <row r="1935" spans="1:12" s="224" customFormat="1" collapsed="1" x14ac:dyDescent="0.25">
      <c r="A1935" s="229"/>
      <c r="B1935" s="228" t="s">
        <v>2</v>
      </c>
      <c r="C1935" s="227" t="s">
        <v>413</v>
      </c>
      <c r="D1935" s="226"/>
      <c r="E1935" s="225"/>
      <c r="F1935" s="225"/>
      <c r="G1935" s="225"/>
      <c r="H1935" s="225">
        <v>0.64</v>
      </c>
      <c r="I1935" s="225">
        <v>1</v>
      </c>
      <c r="J1935" s="225">
        <v>1.27</v>
      </c>
      <c r="K1935" s="225">
        <v>23.1</v>
      </c>
      <c r="L1935" s="225">
        <v>29</v>
      </c>
    </row>
    <row r="1936" spans="1:12" s="241" customFormat="1" hidden="1" outlineLevel="2" x14ac:dyDescent="0.25">
      <c r="A1936" s="243"/>
      <c r="B1936" s="228"/>
      <c r="C1936" s="242" t="s">
        <v>19</v>
      </c>
      <c r="D1936" s="226" t="s">
        <v>16</v>
      </c>
      <c r="E1936" s="225">
        <v>0.05</v>
      </c>
      <c r="F1936" s="225">
        <v>1</v>
      </c>
      <c r="G1936" s="225">
        <v>9.9500000000000005E-2</v>
      </c>
      <c r="H1936" s="225"/>
      <c r="I1936" s="225">
        <v>1</v>
      </c>
      <c r="J1936" s="225">
        <v>1.27</v>
      </c>
      <c r="K1936" s="225">
        <v>23.1</v>
      </c>
      <c r="L1936" s="225">
        <v>29</v>
      </c>
    </row>
    <row r="1937" spans="1:12" s="224" customFormat="1" collapsed="1" x14ac:dyDescent="0.25">
      <c r="A1937" s="229"/>
      <c r="B1937" s="228" t="s">
        <v>3</v>
      </c>
      <c r="C1937" s="227" t="s">
        <v>402</v>
      </c>
      <c r="D1937" s="226"/>
      <c r="E1937" s="225"/>
      <c r="F1937" s="225"/>
      <c r="G1937" s="225"/>
      <c r="H1937" s="225">
        <v>34.950000000000003</v>
      </c>
      <c r="I1937" s="225">
        <v>1</v>
      </c>
      <c r="J1937" s="225">
        <v>69.55</v>
      </c>
      <c r="K1937" s="225"/>
      <c r="L1937" s="225"/>
    </row>
    <row r="1938" spans="1:12" s="241" customFormat="1" hidden="1" outlineLevel="2" x14ac:dyDescent="0.25">
      <c r="A1938" s="243" t="s">
        <v>2</v>
      </c>
      <c r="B1938" s="228" t="s">
        <v>761</v>
      </c>
      <c r="C1938" s="242" t="s">
        <v>760</v>
      </c>
      <c r="D1938" s="226" t="s">
        <v>31</v>
      </c>
      <c r="E1938" s="225">
        <v>3.15E-3</v>
      </c>
      <c r="F1938" s="225">
        <v>1</v>
      </c>
      <c r="G1938" s="225">
        <v>6.2684999999999998E-3</v>
      </c>
      <c r="H1938" s="225">
        <v>729.98</v>
      </c>
      <c r="I1938" s="225">
        <v>1</v>
      </c>
      <c r="J1938" s="225">
        <v>4.58</v>
      </c>
      <c r="K1938" s="225">
        <v>5.34</v>
      </c>
      <c r="L1938" s="225">
        <v>24</v>
      </c>
    </row>
    <row r="1939" spans="1:12" s="241" customFormat="1" hidden="1" outlineLevel="2" x14ac:dyDescent="0.25">
      <c r="A1939" s="243" t="s">
        <v>3</v>
      </c>
      <c r="B1939" s="228" t="s">
        <v>949</v>
      </c>
      <c r="C1939" s="242" t="s">
        <v>948</v>
      </c>
      <c r="D1939" s="226" t="s">
        <v>353</v>
      </c>
      <c r="E1939" s="225">
        <v>0.10199999999999999</v>
      </c>
      <c r="F1939" s="225">
        <v>1</v>
      </c>
      <c r="G1939" s="225">
        <v>0.20297999999999999</v>
      </c>
      <c r="H1939" s="225">
        <v>270</v>
      </c>
      <c r="I1939" s="225">
        <v>1</v>
      </c>
      <c r="J1939" s="225">
        <v>54.8</v>
      </c>
      <c r="K1939" s="225">
        <v>5.34</v>
      </c>
      <c r="L1939" s="225">
        <v>293</v>
      </c>
    </row>
    <row r="1940" spans="1:12" s="230" customFormat="1" outlineLevel="1" collapsed="1" x14ac:dyDescent="0.25">
      <c r="A1940" s="234"/>
      <c r="B1940" s="232"/>
      <c r="C1940" s="233" t="s">
        <v>399</v>
      </c>
      <c r="D1940" s="232" t="s">
        <v>16</v>
      </c>
      <c r="E1940" s="231">
        <v>25.76</v>
      </c>
      <c r="F1940" s="231">
        <v>1</v>
      </c>
      <c r="G1940" s="231">
        <v>51.2624</v>
      </c>
      <c r="H1940" s="231"/>
      <c r="I1940" s="231"/>
      <c r="J1940" s="231"/>
      <c r="K1940" s="231"/>
      <c r="L1940" s="231"/>
    </row>
    <row r="1941" spans="1:12" s="230" customFormat="1" outlineLevel="1" x14ac:dyDescent="0.25">
      <c r="A1941" s="234"/>
      <c r="B1941" s="232"/>
      <c r="C1941" s="233" t="s">
        <v>412</v>
      </c>
      <c r="D1941" s="232" t="s">
        <v>16</v>
      </c>
      <c r="E1941" s="231">
        <v>0.05</v>
      </c>
      <c r="F1941" s="231">
        <v>1</v>
      </c>
      <c r="G1941" s="231">
        <v>9.9500000000000005E-2</v>
      </c>
      <c r="H1941" s="231"/>
      <c r="I1941" s="231"/>
      <c r="J1941" s="231"/>
      <c r="K1941" s="231"/>
      <c r="L1941" s="231"/>
    </row>
    <row r="1942" spans="1:12" s="235" customFormat="1" x14ac:dyDescent="0.25">
      <c r="A1942" s="240"/>
      <c r="B1942" s="239"/>
      <c r="C1942" s="238" t="s">
        <v>398</v>
      </c>
      <c r="D1942" s="237"/>
      <c r="E1942" s="236"/>
      <c r="F1942" s="236"/>
      <c r="G1942" s="236"/>
      <c r="H1942" s="236"/>
      <c r="I1942" s="236"/>
      <c r="J1942" s="236">
        <v>587.55999999999995</v>
      </c>
      <c r="K1942" s="236"/>
      <c r="L1942" s="236"/>
    </row>
    <row r="1943" spans="1:12" s="230" customFormat="1" outlineLevel="1" x14ac:dyDescent="0.25">
      <c r="A1943" s="234"/>
      <c r="B1943" s="232"/>
      <c r="C1943" s="233" t="s">
        <v>397</v>
      </c>
      <c r="D1943" s="232"/>
      <c r="E1943" s="231"/>
      <c r="F1943" s="231"/>
      <c r="G1943" s="231"/>
      <c r="H1943" s="231"/>
      <c r="I1943" s="231"/>
      <c r="J1943" s="231">
        <v>509.79</v>
      </c>
      <c r="K1943" s="231"/>
      <c r="L1943" s="231">
        <v>11776</v>
      </c>
    </row>
    <row r="1944" spans="1:12" s="224" customFormat="1" x14ac:dyDescent="0.25">
      <c r="A1944" s="229"/>
      <c r="B1944" s="228" t="s">
        <v>767</v>
      </c>
      <c r="C1944" s="227" t="s">
        <v>768</v>
      </c>
      <c r="D1944" s="226" t="s">
        <v>20</v>
      </c>
      <c r="E1944" s="225">
        <v>97</v>
      </c>
      <c r="F1944" s="225">
        <v>1</v>
      </c>
      <c r="G1944" s="225">
        <v>97</v>
      </c>
      <c r="H1944" s="225"/>
      <c r="I1944" s="225"/>
      <c r="J1944" s="225">
        <v>494.5</v>
      </c>
      <c r="K1944" s="225"/>
      <c r="L1944" s="225">
        <v>11423</v>
      </c>
    </row>
    <row r="1945" spans="1:12" s="224" customFormat="1" x14ac:dyDescent="0.25">
      <c r="A1945" s="229"/>
      <c r="B1945" s="228" t="s">
        <v>767</v>
      </c>
      <c r="C1945" s="227" t="s">
        <v>766</v>
      </c>
      <c r="D1945" s="226" t="s">
        <v>20</v>
      </c>
      <c r="E1945" s="225">
        <v>51</v>
      </c>
      <c r="F1945" s="225">
        <v>1</v>
      </c>
      <c r="G1945" s="225">
        <v>51</v>
      </c>
      <c r="H1945" s="225"/>
      <c r="I1945" s="225"/>
      <c r="J1945" s="225">
        <v>259.99</v>
      </c>
      <c r="K1945" s="225"/>
      <c r="L1945" s="225">
        <v>6006</v>
      </c>
    </row>
    <row r="1946" spans="1:12" s="195" customFormat="1" x14ac:dyDescent="0.25">
      <c r="A1946" s="215"/>
      <c r="B1946" s="215"/>
      <c r="C1946" s="216" t="s">
        <v>390</v>
      </c>
      <c r="D1946" s="215"/>
      <c r="E1946" s="214"/>
      <c r="F1946" s="214"/>
      <c r="G1946" s="214"/>
      <c r="H1946" s="214"/>
      <c r="I1946" s="214"/>
      <c r="J1946" s="213">
        <v>1342.05</v>
      </c>
      <c r="K1946" s="213"/>
      <c r="L1946" s="213"/>
    </row>
    <row r="1947" spans="1:12" s="217" customFormat="1" ht="45.95" customHeight="1" x14ac:dyDescent="0.25">
      <c r="A1947" s="223" t="s">
        <v>900</v>
      </c>
      <c r="B1947" s="222" t="s">
        <v>954</v>
      </c>
      <c r="C1947" s="221" t="s">
        <v>953</v>
      </c>
      <c r="D1947" s="220" t="s">
        <v>436</v>
      </c>
      <c r="E1947" s="219">
        <v>19.899999999999999</v>
      </c>
      <c r="F1947" s="219">
        <v>1</v>
      </c>
      <c r="G1947" s="219">
        <v>19.899999999999999</v>
      </c>
      <c r="H1947" s="218">
        <v>62.2</v>
      </c>
      <c r="I1947" s="218">
        <v>1</v>
      </c>
      <c r="J1947" s="218">
        <v>1237.78</v>
      </c>
      <c r="K1947" s="218"/>
      <c r="L1947" s="218"/>
    </row>
    <row r="1948" spans="1:12" s="195" customFormat="1" x14ac:dyDescent="0.25">
      <c r="A1948" s="215"/>
      <c r="B1948" s="215"/>
      <c r="C1948" s="216" t="s">
        <v>390</v>
      </c>
      <c r="D1948" s="215"/>
      <c r="E1948" s="214"/>
      <c r="F1948" s="214"/>
      <c r="G1948" s="214"/>
      <c r="H1948" s="214"/>
      <c r="I1948" s="214"/>
      <c r="J1948" s="213">
        <v>1237.78</v>
      </c>
      <c r="K1948" s="213"/>
      <c r="L1948" s="213"/>
    </row>
    <row r="1949" spans="1:12" s="217" customFormat="1" ht="107.1" customHeight="1" x14ac:dyDescent="0.25">
      <c r="A1949" s="223" t="s">
        <v>899</v>
      </c>
      <c r="B1949" s="222" t="s">
        <v>951</v>
      </c>
      <c r="C1949" s="221" t="s">
        <v>950</v>
      </c>
      <c r="D1949" s="220" t="s">
        <v>355</v>
      </c>
      <c r="E1949" s="219">
        <v>2.33</v>
      </c>
      <c r="F1949" s="219">
        <v>1</v>
      </c>
      <c r="G1949" s="219">
        <v>2.33</v>
      </c>
      <c r="H1949" s="218"/>
      <c r="I1949" s="218"/>
      <c r="J1949" s="218"/>
      <c r="K1949" s="218"/>
      <c r="L1949" s="218"/>
    </row>
    <row r="1950" spans="1:12" s="224" customFormat="1" x14ac:dyDescent="0.25">
      <c r="A1950" s="229"/>
      <c r="B1950" s="228" t="s">
        <v>0</v>
      </c>
      <c r="C1950" s="227" t="s">
        <v>404</v>
      </c>
      <c r="D1950" s="226"/>
      <c r="E1950" s="225"/>
      <c r="F1950" s="225"/>
      <c r="G1950" s="225"/>
      <c r="H1950" s="225">
        <v>302.36</v>
      </c>
      <c r="I1950" s="225">
        <v>1</v>
      </c>
      <c r="J1950" s="225">
        <v>704.5</v>
      </c>
      <c r="K1950" s="225">
        <v>23.1</v>
      </c>
      <c r="L1950" s="225">
        <v>16274</v>
      </c>
    </row>
    <row r="1951" spans="1:12" s="241" customFormat="1" hidden="1" outlineLevel="2" x14ac:dyDescent="0.25">
      <c r="A1951" s="243"/>
      <c r="B1951" s="228"/>
      <c r="C1951" s="242" t="s">
        <v>514</v>
      </c>
      <c r="D1951" s="226" t="s">
        <v>16</v>
      </c>
      <c r="E1951" s="225">
        <v>30.48</v>
      </c>
      <c r="F1951" s="225">
        <v>1</v>
      </c>
      <c r="G1951" s="225">
        <v>71.0184</v>
      </c>
      <c r="H1951" s="225"/>
      <c r="I1951" s="225">
        <v>1</v>
      </c>
      <c r="J1951" s="225">
        <v>704.5</v>
      </c>
      <c r="K1951" s="225">
        <v>23.1</v>
      </c>
      <c r="L1951" s="225">
        <v>16274</v>
      </c>
    </row>
    <row r="1952" spans="1:12" s="224" customFormat="1" collapsed="1" x14ac:dyDescent="0.25">
      <c r="A1952" s="229"/>
      <c r="B1952" s="228" t="s">
        <v>1</v>
      </c>
      <c r="C1952" s="227" t="s">
        <v>415</v>
      </c>
      <c r="D1952" s="226"/>
      <c r="E1952" s="225"/>
      <c r="F1952" s="225"/>
      <c r="G1952" s="225"/>
      <c r="H1952" s="225">
        <v>4.7699999999999996</v>
      </c>
      <c r="I1952" s="225">
        <v>1</v>
      </c>
      <c r="J1952" s="225">
        <v>11.11</v>
      </c>
      <c r="K1952" s="225"/>
      <c r="L1952" s="225"/>
    </row>
    <row r="1953" spans="1:12" s="241" customFormat="1" ht="25.5" hidden="1" outlineLevel="2" x14ac:dyDescent="0.25">
      <c r="A1953" s="243" t="s">
        <v>0</v>
      </c>
      <c r="B1953" s="228" t="s">
        <v>476</v>
      </c>
      <c r="C1953" s="242" t="s">
        <v>34</v>
      </c>
      <c r="D1953" s="226" t="s">
        <v>18</v>
      </c>
      <c r="E1953" s="225">
        <v>0.03</v>
      </c>
      <c r="F1953" s="225">
        <v>1</v>
      </c>
      <c r="G1953" s="225">
        <v>6.9900000000000004E-2</v>
      </c>
      <c r="H1953" s="225">
        <v>115.4</v>
      </c>
      <c r="I1953" s="225">
        <v>1</v>
      </c>
      <c r="J1953" s="225">
        <v>8.07</v>
      </c>
      <c r="K1953" s="225">
        <v>9.1300000000000008</v>
      </c>
      <c r="L1953" s="225">
        <v>74</v>
      </c>
    </row>
    <row r="1954" spans="1:12" s="235" customFormat="1" hidden="1" outlineLevel="2" x14ac:dyDescent="0.25">
      <c r="A1954" s="247"/>
      <c r="B1954" s="245"/>
      <c r="C1954" s="246" t="s">
        <v>19</v>
      </c>
      <c r="D1954" s="245" t="s">
        <v>16</v>
      </c>
      <c r="E1954" s="244">
        <v>0.03</v>
      </c>
      <c r="F1954" s="244">
        <v>1</v>
      </c>
      <c r="G1954" s="244">
        <v>6.9900000000000004E-2</v>
      </c>
      <c r="H1954" s="244">
        <v>13.5</v>
      </c>
      <c r="I1954" s="244">
        <v>1</v>
      </c>
      <c r="J1954" s="244">
        <v>0.94</v>
      </c>
      <c r="K1954" s="244"/>
      <c r="L1954" s="244">
        <v>9</v>
      </c>
    </row>
    <row r="1955" spans="1:12" s="241" customFormat="1" hidden="1" outlineLevel="2" x14ac:dyDescent="0.25">
      <c r="A1955" s="243" t="s">
        <v>1</v>
      </c>
      <c r="B1955" s="228" t="s">
        <v>428</v>
      </c>
      <c r="C1955" s="242" t="s">
        <v>24</v>
      </c>
      <c r="D1955" s="226" t="s">
        <v>18</v>
      </c>
      <c r="E1955" s="225">
        <v>0.02</v>
      </c>
      <c r="F1955" s="225">
        <v>1</v>
      </c>
      <c r="G1955" s="225">
        <v>4.6600000000000003E-2</v>
      </c>
      <c r="H1955" s="225">
        <v>65.709999999999994</v>
      </c>
      <c r="I1955" s="225">
        <v>1</v>
      </c>
      <c r="J1955" s="225">
        <v>3.06</v>
      </c>
      <c r="K1955" s="225">
        <v>9.1300000000000008</v>
      </c>
      <c r="L1955" s="225">
        <v>28</v>
      </c>
    </row>
    <row r="1956" spans="1:12" s="235" customFormat="1" hidden="1" outlineLevel="2" x14ac:dyDescent="0.25">
      <c r="A1956" s="247"/>
      <c r="B1956" s="245"/>
      <c r="C1956" s="246" t="s">
        <v>19</v>
      </c>
      <c r="D1956" s="245" t="s">
        <v>16</v>
      </c>
      <c r="E1956" s="244">
        <v>0.02</v>
      </c>
      <c r="F1956" s="244">
        <v>1</v>
      </c>
      <c r="G1956" s="244">
        <v>4.6600000000000003E-2</v>
      </c>
      <c r="H1956" s="244">
        <v>11.6</v>
      </c>
      <c r="I1956" s="244">
        <v>1</v>
      </c>
      <c r="J1956" s="244">
        <v>0.54</v>
      </c>
      <c r="K1956" s="244"/>
      <c r="L1956" s="244">
        <v>5</v>
      </c>
    </row>
    <row r="1957" spans="1:12" s="224" customFormat="1" collapsed="1" x14ac:dyDescent="0.25">
      <c r="A1957" s="229"/>
      <c r="B1957" s="228" t="s">
        <v>2</v>
      </c>
      <c r="C1957" s="227" t="s">
        <v>413</v>
      </c>
      <c r="D1957" s="226"/>
      <c r="E1957" s="225"/>
      <c r="F1957" s="225"/>
      <c r="G1957" s="225"/>
      <c r="H1957" s="225">
        <v>0.64</v>
      </c>
      <c r="I1957" s="225">
        <v>1</v>
      </c>
      <c r="J1957" s="225">
        <v>1.49</v>
      </c>
      <c r="K1957" s="225">
        <v>23.1</v>
      </c>
      <c r="L1957" s="225">
        <v>34</v>
      </c>
    </row>
    <row r="1958" spans="1:12" s="241" customFormat="1" hidden="1" outlineLevel="2" x14ac:dyDescent="0.25">
      <c r="A1958" s="243"/>
      <c r="B1958" s="228"/>
      <c r="C1958" s="242" t="s">
        <v>19</v>
      </c>
      <c r="D1958" s="226" t="s">
        <v>16</v>
      </c>
      <c r="E1958" s="225">
        <v>0.05</v>
      </c>
      <c r="F1958" s="225">
        <v>1</v>
      </c>
      <c r="G1958" s="225">
        <v>0.11650000000000001</v>
      </c>
      <c r="H1958" s="225"/>
      <c r="I1958" s="225">
        <v>1</v>
      </c>
      <c r="J1958" s="225">
        <v>1.49</v>
      </c>
      <c r="K1958" s="225">
        <v>23.1</v>
      </c>
      <c r="L1958" s="225">
        <v>34</v>
      </c>
    </row>
    <row r="1959" spans="1:12" s="224" customFormat="1" collapsed="1" x14ac:dyDescent="0.25">
      <c r="A1959" s="229"/>
      <c r="B1959" s="228" t="s">
        <v>3</v>
      </c>
      <c r="C1959" s="227" t="s">
        <v>402</v>
      </c>
      <c r="D1959" s="226"/>
      <c r="E1959" s="225"/>
      <c r="F1959" s="225"/>
      <c r="G1959" s="225"/>
      <c r="H1959" s="225">
        <v>62.22</v>
      </c>
      <c r="I1959" s="225">
        <v>1</v>
      </c>
      <c r="J1959" s="225">
        <v>144.97</v>
      </c>
      <c r="K1959" s="225"/>
      <c r="L1959" s="225"/>
    </row>
    <row r="1960" spans="1:12" s="241" customFormat="1" hidden="1" outlineLevel="2" x14ac:dyDescent="0.25">
      <c r="A1960" s="243" t="s">
        <v>2</v>
      </c>
      <c r="B1960" s="228" t="s">
        <v>761</v>
      </c>
      <c r="C1960" s="242" t="s">
        <v>760</v>
      </c>
      <c r="D1960" s="226" t="s">
        <v>31</v>
      </c>
      <c r="E1960" s="225">
        <v>3.15E-3</v>
      </c>
      <c r="F1960" s="225">
        <v>1</v>
      </c>
      <c r="G1960" s="225">
        <v>7.3394999999999997E-3</v>
      </c>
      <c r="H1960" s="225">
        <v>729.98</v>
      </c>
      <c r="I1960" s="225">
        <v>1</v>
      </c>
      <c r="J1960" s="225">
        <v>5.36</v>
      </c>
      <c r="K1960" s="225">
        <v>5.34</v>
      </c>
      <c r="L1960" s="225">
        <v>29</v>
      </c>
    </row>
    <row r="1961" spans="1:12" s="241" customFormat="1" hidden="1" outlineLevel="2" x14ac:dyDescent="0.25">
      <c r="A1961" s="243" t="s">
        <v>3</v>
      </c>
      <c r="B1961" s="228" t="s">
        <v>651</v>
      </c>
      <c r="C1961" s="242" t="s">
        <v>41</v>
      </c>
      <c r="D1961" s="226" t="s">
        <v>30</v>
      </c>
      <c r="E1961" s="225">
        <v>1.5</v>
      </c>
      <c r="F1961" s="225">
        <v>1</v>
      </c>
      <c r="G1961" s="225">
        <v>3.4950000000000001</v>
      </c>
      <c r="H1961" s="225">
        <v>9.0399999999999991</v>
      </c>
      <c r="I1961" s="225">
        <v>1</v>
      </c>
      <c r="J1961" s="225">
        <v>31.59</v>
      </c>
      <c r="K1961" s="225">
        <v>5.34</v>
      </c>
      <c r="L1961" s="225">
        <v>169</v>
      </c>
    </row>
    <row r="1962" spans="1:12" s="241" customFormat="1" hidden="1" outlineLevel="2" x14ac:dyDescent="0.25">
      <c r="A1962" s="243" t="s">
        <v>4</v>
      </c>
      <c r="B1962" s="228" t="s">
        <v>949</v>
      </c>
      <c r="C1962" s="242" t="s">
        <v>948</v>
      </c>
      <c r="D1962" s="226" t="s">
        <v>353</v>
      </c>
      <c r="E1962" s="225">
        <v>0.10199999999999999</v>
      </c>
      <c r="F1962" s="225">
        <v>1</v>
      </c>
      <c r="G1962" s="225">
        <v>0.23766000000000001</v>
      </c>
      <c r="H1962" s="225">
        <v>270</v>
      </c>
      <c r="I1962" s="225">
        <v>1</v>
      </c>
      <c r="J1962" s="225">
        <v>64.17</v>
      </c>
      <c r="K1962" s="225">
        <v>5.34</v>
      </c>
      <c r="L1962" s="225">
        <v>343</v>
      </c>
    </row>
    <row r="1963" spans="1:12" s="241" customFormat="1" ht="25.5" hidden="1" outlineLevel="2" x14ac:dyDescent="0.25">
      <c r="A1963" s="243" t="s">
        <v>6</v>
      </c>
      <c r="B1963" s="228" t="s">
        <v>770</v>
      </c>
      <c r="C1963" s="242" t="s">
        <v>769</v>
      </c>
      <c r="D1963" s="226" t="s">
        <v>30</v>
      </c>
      <c r="E1963" s="225">
        <v>0.42</v>
      </c>
      <c r="F1963" s="225">
        <v>1</v>
      </c>
      <c r="G1963" s="225">
        <v>0.97860000000000003</v>
      </c>
      <c r="H1963" s="225">
        <v>30.4</v>
      </c>
      <c r="I1963" s="225">
        <v>1</v>
      </c>
      <c r="J1963" s="225">
        <v>29.75</v>
      </c>
      <c r="K1963" s="225">
        <v>5.34</v>
      </c>
      <c r="L1963" s="225">
        <v>159</v>
      </c>
    </row>
    <row r="1964" spans="1:12" s="230" customFormat="1" outlineLevel="1" collapsed="1" x14ac:dyDescent="0.25">
      <c r="A1964" s="234"/>
      <c r="B1964" s="232"/>
      <c r="C1964" s="233" t="s">
        <v>399</v>
      </c>
      <c r="D1964" s="232" t="s">
        <v>16</v>
      </c>
      <c r="E1964" s="231">
        <v>30.48</v>
      </c>
      <c r="F1964" s="231">
        <v>1</v>
      </c>
      <c r="G1964" s="231">
        <v>71.0184</v>
      </c>
      <c r="H1964" s="231"/>
      <c r="I1964" s="231"/>
      <c r="J1964" s="231"/>
      <c r="K1964" s="231"/>
      <c r="L1964" s="231"/>
    </row>
    <row r="1965" spans="1:12" s="230" customFormat="1" outlineLevel="1" x14ac:dyDescent="0.25">
      <c r="A1965" s="234"/>
      <c r="B1965" s="232"/>
      <c r="C1965" s="233" t="s">
        <v>412</v>
      </c>
      <c r="D1965" s="232" t="s">
        <v>16</v>
      </c>
      <c r="E1965" s="231">
        <v>0.05</v>
      </c>
      <c r="F1965" s="231">
        <v>1</v>
      </c>
      <c r="G1965" s="231">
        <v>0.11650000000000001</v>
      </c>
      <c r="H1965" s="231"/>
      <c r="I1965" s="231"/>
      <c r="J1965" s="231"/>
      <c r="K1965" s="231"/>
      <c r="L1965" s="231"/>
    </row>
    <row r="1966" spans="1:12" s="235" customFormat="1" x14ac:dyDescent="0.25">
      <c r="A1966" s="240"/>
      <c r="B1966" s="239"/>
      <c r="C1966" s="238" t="s">
        <v>398</v>
      </c>
      <c r="D1966" s="237"/>
      <c r="E1966" s="236"/>
      <c r="F1966" s="236"/>
      <c r="G1966" s="236"/>
      <c r="H1966" s="236"/>
      <c r="I1966" s="236"/>
      <c r="J1966" s="236">
        <v>860.58</v>
      </c>
      <c r="K1966" s="236"/>
      <c r="L1966" s="236"/>
    </row>
    <row r="1967" spans="1:12" s="230" customFormat="1" outlineLevel="1" x14ac:dyDescent="0.25">
      <c r="A1967" s="234"/>
      <c r="B1967" s="232"/>
      <c r="C1967" s="233" t="s">
        <v>397</v>
      </c>
      <c r="D1967" s="232"/>
      <c r="E1967" s="231"/>
      <c r="F1967" s="231"/>
      <c r="G1967" s="231"/>
      <c r="H1967" s="231"/>
      <c r="I1967" s="231"/>
      <c r="J1967" s="231">
        <v>705.99</v>
      </c>
      <c r="K1967" s="231"/>
      <c r="L1967" s="231">
        <v>16308</v>
      </c>
    </row>
    <row r="1968" spans="1:12" s="224" customFormat="1" x14ac:dyDescent="0.25">
      <c r="A1968" s="229"/>
      <c r="B1968" s="228" t="s">
        <v>767</v>
      </c>
      <c r="C1968" s="227" t="s">
        <v>768</v>
      </c>
      <c r="D1968" s="226" t="s">
        <v>20</v>
      </c>
      <c r="E1968" s="225">
        <v>97</v>
      </c>
      <c r="F1968" s="225">
        <v>1</v>
      </c>
      <c r="G1968" s="225">
        <v>97</v>
      </c>
      <c r="H1968" s="225"/>
      <c r="I1968" s="225"/>
      <c r="J1968" s="225">
        <v>684.81</v>
      </c>
      <c r="K1968" s="225"/>
      <c r="L1968" s="225">
        <v>15819</v>
      </c>
    </row>
    <row r="1969" spans="1:12" s="224" customFormat="1" x14ac:dyDescent="0.25">
      <c r="A1969" s="229"/>
      <c r="B1969" s="228" t="s">
        <v>767</v>
      </c>
      <c r="C1969" s="227" t="s">
        <v>766</v>
      </c>
      <c r="D1969" s="226" t="s">
        <v>20</v>
      </c>
      <c r="E1969" s="225">
        <v>51</v>
      </c>
      <c r="F1969" s="225">
        <v>1</v>
      </c>
      <c r="G1969" s="225">
        <v>51</v>
      </c>
      <c r="H1969" s="225"/>
      <c r="I1969" s="225"/>
      <c r="J1969" s="225">
        <v>360.05</v>
      </c>
      <c r="K1969" s="225"/>
      <c r="L1969" s="225">
        <v>8317</v>
      </c>
    </row>
    <row r="1970" spans="1:12" s="195" customFormat="1" x14ac:dyDescent="0.25">
      <c r="A1970" s="215"/>
      <c r="B1970" s="215"/>
      <c r="C1970" s="216" t="s">
        <v>390</v>
      </c>
      <c r="D1970" s="215"/>
      <c r="E1970" s="214"/>
      <c r="F1970" s="214"/>
      <c r="G1970" s="214"/>
      <c r="H1970" s="214"/>
      <c r="I1970" s="214"/>
      <c r="J1970" s="213">
        <v>1905.44</v>
      </c>
      <c r="K1970" s="213"/>
      <c r="L1970" s="213"/>
    </row>
    <row r="1971" spans="1:12" s="217" customFormat="1" ht="45.95" customHeight="1" x14ac:dyDescent="0.25">
      <c r="A1971" s="223" t="s">
        <v>898</v>
      </c>
      <c r="B1971" s="222" t="s">
        <v>946</v>
      </c>
      <c r="C1971" s="221" t="s">
        <v>945</v>
      </c>
      <c r="D1971" s="220" t="s">
        <v>355</v>
      </c>
      <c r="E1971" s="219">
        <v>2.33</v>
      </c>
      <c r="F1971" s="219">
        <v>1</v>
      </c>
      <c r="G1971" s="219">
        <v>2.33</v>
      </c>
      <c r="H1971" s="218">
        <v>973</v>
      </c>
      <c r="I1971" s="218">
        <v>1</v>
      </c>
      <c r="J1971" s="218">
        <v>2267.09</v>
      </c>
      <c r="K1971" s="218"/>
      <c r="L1971" s="218"/>
    </row>
    <row r="1972" spans="1:12" s="195" customFormat="1" x14ac:dyDescent="0.25">
      <c r="A1972" s="215"/>
      <c r="B1972" s="215"/>
      <c r="C1972" s="216" t="s">
        <v>390</v>
      </c>
      <c r="D1972" s="215"/>
      <c r="E1972" s="214"/>
      <c r="F1972" s="214"/>
      <c r="G1972" s="214"/>
      <c r="H1972" s="214"/>
      <c r="I1972" s="214"/>
      <c r="J1972" s="213">
        <v>2267.09</v>
      </c>
      <c r="K1972" s="213"/>
      <c r="L1972" s="213"/>
    </row>
    <row r="1973" spans="1:12" s="217" customFormat="1" ht="107.1" customHeight="1" x14ac:dyDescent="0.25">
      <c r="A1973" s="223" t="s">
        <v>895</v>
      </c>
      <c r="B1973" s="222" t="s">
        <v>1133</v>
      </c>
      <c r="C1973" s="221" t="s">
        <v>1132</v>
      </c>
      <c r="D1973" s="220" t="s">
        <v>357</v>
      </c>
      <c r="E1973" s="219">
        <v>68</v>
      </c>
      <c r="F1973" s="219">
        <v>1</v>
      </c>
      <c r="G1973" s="219">
        <v>68</v>
      </c>
      <c r="H1973" s="218"/>
      <c r="I1973" s="218"/>
      <c r="J1973" s="218"/>
      <c r="K1973" s="218"/>
      <c r="L1973" s="218"/>
    </row>
    <row r="1974" spans="1:12" s="224" customFormat="1" x14ac:dyDescent="0.25">
      <c r="A1974" s="229"/>
      <c r="B1974" s="228" t="s">
        <v>0</v>
      </c>
      <c r="C1974" s="227" t="s">
        <v>404</v>
      </c>
      <c r="D1974" s="226"/>
      <c r="E1974" s="225"/>
      <c r="F1974" s="225"/>
      <c r="G1974" s="225"/>
      <c r="H1974" s="225">
        <v>4.88</v>
      </c>
      <c r="I1974" s="225">
        <v>1</v>
      </c>
      <c r="J1974" s="225">
        <v>331.84</v>
      </c>
      <c r="K1974" s="225">
        <v>23.1</v>
      </c>
      <c r="L1974" s="225">
        <v>7666</v>
      </c>
    </row>
    <row r="1975" spans="1:12" s="241" customFormat="1" hidden="1" outlineLevel="2" x14ac:dyDescent="0.25">
      <c r="A1975" s="243"/>
      <c r="B1975" s="228"/>
      <c r="C1975" s="242" t="s">
        <v>1120</v>
      </c>
      <c r="D1975" s="226" t="s">
        <v>16</v>
      </c>
      <c r="E1975" s="225">
        <v>0.5</v>
      </c>
      <c r="F1975" s="225">
        <v>1</v>
      </c>
      <c r="G1975" s="225">
        <v>34</v>
      </c>
      <c r="H1975" s="225"/>
      <c r="I1975" s="225">
        <v>1</v>
      </c>
      <c r="J1975" s="225">
        <v>331.84</v>
      </c>
      <c r="K1975" s="225">
        <v>23.1</v>
      </c>
      <c r="L1975" s="225">
        <v>7666</v>
      </c>
    </row>
    <row r="1976" spans="1:12" s="224" customFormat="1" collapsed="1" x14ac:dyDescent="0.25">
      <c r="A1976" s="229"/>
      <c r="B1976" s="228" t="s">
        <v>1</v>
      </c>
      <c r="C1976" s="227" t="s">
        <v>402</v>
      </c>
      <c r="D1976" s="226"/>
      <c r="E1976" s="225"/>
      <c r="F1976" s="225"/>
      <c r="G1976" s="225"/>
      <c r="H1976" s="225">
        <v>0.41</v>
      </c>
      <c r="I1976" s="225">
        <v>1</v>
      </c>
      <c r="J1976" s="225">
        <v>27.88</v>
      </c>
      <c r="K1976" s="225"/>
      <c r="L1976" s="225"/>
    </row>
    <row r="1977" spans="1:12" s="241" customFormat="1" hidden="1" outlineLevel="2" x14ac:dyDescent="0.25">
      <c r="A1977" s="243" t="s">
        <v>0</v>
      </c>
      <c r="B1977" s="228" t="s">
        <v>761</v>
      </c>
      <c r="C1977" s="242" t="s">
        <v>760</v>
      </c>
      <c r="D1977" s="226" t="s">
        <v>31</v>
      </c>
      <c r="E1977" s="225">
        <v>5.0000000000000002E-5</v>
      </c>
      <c r="F1977" s="225">
        <v>1</v>
      </c>
      <c r="G1977" s="225">
        <v>3.3999999999999998E-3</v>
      </c>
      <c r="H1977" s="225">
        <v>729.98</v>
      </c>
      <c r="I1977" s="225">
        <v>1</v>
      </c>
      <c r="J1977" s="225">
        <v>2.48</v>
      </c>
      <c r="K1977" s="225">
        <v>5.34</v>
      </c>
      <c r="L1977" s="225">
        <v>13</v>
      </c>
    </row>
    <row r="1978" spans="1:12" s="241" customFormat="1" ht="25.5" hidden="1" outlineLevel="2" x14ac:dyDescent="0.25">
      <c r="A1978" s="243" t="s">
        <v>1</v>
      </c>
      <c r="B1978" s="228" t="s">
        <v>1131</v>
      </c>
      <c r="C1978" s="242" t="s">
        <v>1130</v>
      </c>
      <c r="D1978" s="226" t="s">
        <v>31</v>
      </c>
      <c r="E1978" s="225">
        <v>1.0000000000000001E-5</v>
      </c>
      <c r="F1978" s="225">
        <v>1</v>
      </c>
      <c r="G1978" s="225">
        <v>6.8000000000000005E-4</v>
      </c>
      <c r="H1978" s="225">
        <v>14690</v>
      </c>
      <c r="I1978" s="225">
        <v>1</v>
      </c>
      <c r="J1978" s="225">
        <v>9.99</v>
      </c>
      <c r="K1978" s="225">
        <v>5.34</v>
      </c>
      <c r="L1978" s="225">
        <v>53</v>
      </c>
    </row>
    <row r="1979" spans="1:12" s="241" customFormat="1" hidden="1" outlineLevel="2" x14ac:dyDescent="0.25">
      <c r="A1979" s="243" t="s">
        <v>2</v>
      </c>
      <c r="B1979" s="228" t="s">
        <v>831</v>
      </c>
      <c r="C1979" s="242" t="s">
        <v>830</v>
      </c>
      <c r="D1979" s="226" t="s">
        <v>31</v>
      </c>
      <c r="E1979" s="225">
        <v>1.0000000000000001E-5</v>
      </c>
      <c r="F1979" s="225">
        <v>1</v>
      </c>
      <c r="G1979" s="225">
        <v>6.8000000000000005E-4</v>
      </c>
      <c r="H1979" s="225">
        <v>12430</v>
      </c>
      <c r="I1979" s="225">
        <v>1</v>
      </c>
      <c r="J1979" s="225">
        <v>8.4499999999999993</v>
      </c>
      <c r="K1979" s="225">
        <v>5.34</v>
      </c>
      <c r="L1979" s="225">
        <v>45</v>
      </c>
    </row>
    <row r="1980" spans="1:12" s="230" customFormat="1" outlineLevel="1" collapsed="1" x14ac:dyDescent="0.25">
      <c r="A1980" s="234"/>
      <c r="B1980" s="232"/>
      <c r="C1980" s="233" t="s">
        <v>399</v>
      </c>
      <c r="D1980" s="232" t="s">
        <v>16</v>
      </c>
      <c r="E1980" s="231">
        <v>0.5</v>
      </c>
      <c r="F1980" s="231">
        <v>1</v>
      </c>
      <c r="G1980" s="231">
        <v>34</v>
      </c>
      <c r="H1980" s="231"/>
      <c r="I1980" s="231"/>
      <c r="J1980" s="231"/>
      <c r="K1980" s="231"/>
      <c r="L1980" s="231"/>
    </row>
    <row r="1981" spans="1:12" s="235" customFormat="1" x14ac:dyDescent="0.25">
      <c r="A1981" s="240"/>
      <c r="B1981" s="239"/>
      <c r="C1981" s="238" t="s">
        <v>398</v>
      </c>
      <c r="D1981" s="237"/>
      <c r="E1981" s="236"/>
      <c r="F1981" s="236"/>
      <c r="G1981" s="236"/>
      <c r="H1981" s="236"/>
      <c r="I1981" s="236"/>
      <c r="J1981" s="236">
        <v>359.72</v>
      </c>
      <c r="K1981" s="236"/>
      <c r="L1981" s="236"/>
    </row>
    <row r="1982" spans="1:12" s="230" customFormat="1" outlineLevel="1" x14ac:dyDescent="0.25">
      <c r="A1982" s="234"/>
      <c r="B1982" s="232"/>
      <c r="C1982" s="233" t="s">
        <v>397</v>
      </c>
      <c r="D1982" s="232"/>
      <c r="E1982" s="231"/>
      <c r="F1982" s="231"/>
      <c r="G1982" s="231"/>
      <c r="H1982" s="231"/>
      <c r="I1982" s="231"/>
      <c r="J1982" s="231">
        <v>331.84</v>
      </c>
      <c r="K1982" s="231"/>
      <c r="L1982" s="231">
        <v>7666</v>
      </c>
    </row>
    <row r="1983" spans="1:12" s="224" customFormat="1" x14ac:dyDescent="0.25">
      <c r="A1983" s="229"/>
      <c r="B1983" s="228" t="s">
        <v>842</v>
      </c>
      <c r="C1983" s="227" t="s">
        <v>843</v>
      </c>
      <c r="D1983" s="226" t="s">
        <v>20</v>
      </c>
      <c r="E1983" s="225">
        <v>90</v>
      </c>
      <c r="F1983" s="225">
        <v>1</v>
      </c>
      <c r="G1983" s="225">
        <v>90</v>
      </c>
      <c r="H1983" s="225"/>
      <c r="I1983" s="225"/>
      <c r="J1983" s="225">
        <v>298.52</v>
      </c>
      <c r="K1983" s="225"/>
      <c r="L1983" s="225">
        <v>6899</v>
      </c>
    </row>
    <row r="1984" spans="1:12" s="224" customFormat="1" x14ac:dyDescent="0.25">
      <c r="A1984" s="229"/>
      <c r="B1984" s="228" t="s">
        <v>842</v>
      </c>
      <c r="C1984" s="227" t="s">
        <v>841</v>
      </c>
      <c r="D1984" s="226" t="s">
        <v>20</v>
      </c>
      <c r="E1984" s="225">
        <v>46</v>
      </c>
      <c r="F1984" s="225">
        <v>1</v>
      </c>
      <c r="G1984" s="225">
        <v>46</v>
      </c>
      <c r="H1984" s="225"/>
      <c r="I1984" s="225"/>
      <c r="J1984" s="225">
        <v>152.32</v>
      </c>
      <c r="K1984" s="225"/>
      <c r="L1984" s="225">
        <v>3526</v>
      </c>
    </row>
    <row r="1985" spans="1:12" s="195" customFormat="1" x14ac:dyDescent="0.25">
      <c r="A1985" s="215"/>
      <c r="B1985" s="215"/>
      <c r="C1985" s="216" t="s">
        <v>390</v>
      </c>
      <c r="D1985" s="215"/>
      <c r="E1985" s="214"/>
      <c r="F1985" s="214"/>
      <c r="G1985" s="214"/>
      <c r="H1985" s="214"/>
      <c r="I1985" s="214"/>
      <c r="J1985" s="213">
        <v>810.56</v>
      </c>
      <c r="K1985" s="213"/>
      <c r="L1985" s="213"/>
    </row>
    <row r="1986" spans="1:12" s="217" customFormat="1" ht="45.95" customHeight="1" x14ac:dyDescent="0.25">
      <c r="A1986" s="223" t="s">
        <v>892</v>
      </c>
      <c r="B1986" s="222" t="s">
        <v>1129</v>
      </c>
      <c r="C1986" s="221" t="s">
        <v>1128</v>
      </c>
      <c r="D1986" s="220" t="s">
        <v>436</v>
      </c>
      <c r="E1986" s="219">
        <v>6.8</v>
      </c>
      <c r="F1986" s="219">
        <v>1</v>
      </c>
      <c r="G1986" s="219">
        <v>6.8</v>
      </c>
      <c r="H1986" s="218">
        <v>33</v>
      </c>
      <c r="I1986" s="218">
        <v>1</v>
      </c>
      <c r="J1986" s="218">
        <v>224.4</v>
      </c>
      <c r="K1986" s="218"/>
      <c r="L1986" s="218"/>
    </row>
    <row r="1987" spans="1:12" s="195" customFormat="1" x14ac:dyDescent="0.25">
      <c r="A1987" s="215"/>
      <c r="B1987" s="215"/>
      <c r="C1987" s="216" t="s">
        <v>390</v>
      </c>
      <c r="D1987" s="215"/>
      <c r="E1987" s="214"/>
      <c r="F1987" s="214"/>
      <c r="G1987" s="214"/>
      <c r="H1987" s="214"/>
      <c r="I1987" s="214"/>
      <c r="J1987" s="213">
        <v>224.4</v>
      </c>
      <c r="K1987" s="213"/>
      <c r="L1987" s="213"/>
    </row>
    <row r="1988" spans="1:12" s="217" customFormat="1" ht="45.95" customHeight="1" x14ac:dyDescent="0.25">
      <c r="A1988" s="223" t="s">
        <v>888</v>
      </c>
      <c r="B1988" s="222" t="s">
        <v>1127</v>
      </c>
      <c r="C1988" s="221" t="s">
        <v>1126</v>
      </c>
      <c r="D1988" s="220" t="s">
        <v>357</v>
      </c>
      <c r="E1988" s="219">
        <v>432</v>
      </c>
      <c r="F1988" s="219">
        <v>1</v>
      </c>
      <c r="G1988" s="219">
        <v>432</v>
      </c>
      <c r="H1988" s="218">
        <v>8.31</v>
      </c>
      <c r="I1988" s="218">
        <v>1</v>
      </c>
      <c r="J1988" s="218">
        <v>3589.92</v>
      </c>
      <c r="K1988" s="218"/>
      <c r="L1988" s="218"/>
    </row>
    <row r="1989" spans="1:12" s="195" customFormat="1" x14ac:dyDescent="0.25">
      <c r="A1989" s="215"/>
      <c r="B1989" s="215"/>
      <c r="C1989" s="216" t="s">
        <v>390</v>
      </c>
      <c r="D1989" s="215"/>
      <c r="E1989" s="214"/>
      <c r="F1989" s="214"/>
      <c r="G1989" s="214"/>
      <c r="H1989" s="214"/>
      <c r="I1989" s="214"/>
      <c r="J1989" s="213">
        <v>3589.92</v>
      </c>
      <c r="K1989" s="213"/>
      <c r="L1989" s="213"/>
    </row>
    <row r="1990" spans="1:12" s="195" customFormat="1" x14ac:dyDescent="0.25">
      <c r="A1990" s="212"/>
      <c r="B1990" s="211"/>
      <c r="C1990" s="211"/>
      <c r="D1990" s="211"/>
      <c r="E1990" s="211"/>
      <c r="F1990" s="211"/>
      <c r="G1990" s="211"/>
      <c r="H1990" s="211"/>
      <c r="I1990" s="211"/>
      <c r="J1990" s="210"/>
      <c r="K1990" s="211"/>
      <c r="L1990" s="210"/>
    </row>
    <row r="1991" spans="1:12" s="195" customFormat="1" x14ac:dyDescent="0.25">
      <c r="A1991" s="201"/>
      <c r="B1991" s="201"/>
      <c r="C1991" s="201" t="s">
        <v>419</v>
      </c>
      <c r="D1991" s="200"/>
      <c r="E1991" s="199"/>
      <c r="F1991" s="199"/>
      <c r="G1991" s="199"/>
      <c r="H1991" s="199"/>
      <c r="I1991" s="199"/>
      <c r="J1991" s="198">
        <v>114278.92</v>
      </c>
      <c r="K1991" s="197"/>
      <c r="L1991" s="196"/>
    </row>
    <row r="1992" spans="1:12" s="195" customFormat="1" x14ac:dyDescent="0.25">
      <c r="A1992" s="209"/>
      <c r="B1992" s="209"/>
      <c r="C1992" s="208" t="s">
        <v>374</v>
      </c>
      <c r="D1992" s="207"/>
      <c r="E1992" s="204"/>
      <c r="F1992" s="204"/>
      <c r="G1992" s="204"/>
      <c r="H1992" s="204"/>
      <c r="I1992" s="204"/>
      <c r="J1992" s="206"/>
      <c r="K1992" s="205"/>
      <c r="L1992" s="204"/>
    </row>
    <row r="1993" spans="1:12" s="195" customFormat="1" x14ac:dyDescent="0.25">
      <c r="A1993" s="203"/>
      <c r="B1993" s="203"/>
      <c r="C1993" s="202" t="s">
        <v>384</v>
      </c>
      <c r="D1993" s="200"/>
      <c r="E1993" s="199"/>
      <c r="F1993" s="199"/>
      <c r="G1993" s="199"/>
      <c r="H1993" s="199"/>
      <c r="I1993" s="199"/>
      <c r="J1993" s="198">
        <v>9274.27</v>
      </c>
      <c r="K1993" s="197"/>
      <c r="L1993" s="196"/>
    </row>
    <row r="1994" spans="1:12" s="195" customFormat="1" x14ac:dyDescent="0.25">
      <c r="A1994" s="203"/>
      <c r="B1994" s="203"/>
      <c r="C1994" s="202" t="s">
        <v>383</v>
      </c>
      <c r="D1994" s="200"/>
      <c r="E1994" s="199"/>
      <c r="F1994" s="199"/>
      <c r="G1994" s="199"/>
      <c r="H1994" s="199"/>
      <c r="I1994" s="199"/>
      <c r="J1994" s="198">
        <v>501.92</v>
      </c>
      <c r="K1994" s="197"/>
      <c r="L1994" s="196"/>
    </row>
    <row r="1995" spans="1:12" s="195" customFormat="1" x14ac:dyDescent="0.25">
      <c r="A1995" s="203"/>
      <c r="B1995" s="203"/>
      <c r="C1995" s="202" t="s">
        <v>382</v>
      </c>
      <c r="D1995" s="200"/>
      <c r="E1995" s="199"/>
      <c r="F1995" s="199"/>
      <c r="G1995" s="199"/>
      <c r="H1995" s="199"/>
      <c r="I1995" s="199"/>
      <c r="J1995" s="198">
        <v>104502.72</v>
      </c>
      <c r="K1995" s="197"/>
      <c r="L1995" s="196"/>
    </row>
    <row r="1996" spans="1:12" s="195" customFormat="1" x14ac:dyDescent="0.25">
      <c r="A1996" s="201"/>
      <c r="B1996" s="201"/>
      <c r="C1996" s="201" t="s">
        <v>388</v>
      </c>
      <c r="D1996" s="200"/>
      <c r="E1996" s="199"/>
      <c r="F1996" s="199"/>
      <c r="G1996" s="199"/>
      <c r="H1996" s="199"/>
      <c r="I1996" s="199"/>
      <c r="J1996" s="198">
        <v>8979.1200000000008</v>
      </c>
      <c r="K1996" s="197"/>
      <c r="L1996" s="196"/>
    </row>
    <row r="1997" spans="1:12" s="195" customFormat="1" x14ac:dyDescent="0.25">
      <c r="A1997" s="201"/>
      <c r="B1997" s="201"/>
      <c r="C1997" s="201" t="s">
        <v>387</v>
      </c>
      <c r="D1997" s="200"/>
      <c r="E1997" s="199"/>
      <c r="F1997" s="199"/>
      <c r="G1997" s="199"/>
      <c r="H1997" s="199"/>
      <c r="I1997" s="199"/>
      <c r="J1997" s="198">
        <v>4718.08</v>
      </c>
      <c r="K1997" s="197"/>
      <c r="L1997" s="196"/>
    </row>
    <row r="1998" spans="1:12" s="195" customFormat="1" x14ac:dyDescent="0.25">
      <c r="A1998" s="209"/>
      <c r="B1998" s="209" t="s">
        <v>378</v>
      </c>
      <c r="C1998" s="208" t="s">
        <v>377</v>
      </c>
      <c r="D1998" s="207"/>
      <c r="E1998" s="204"/>
      <c r="F1998" s="204"/>
      <c r="G1998" s="204"/>
      <c r="H1998" s="204"/>
      <c r="I1998" s="204"/>
      <c r="J1998" s="206">
        <v>9345.32</v>
      </c>
      <c r="K1998" s="205"/>
      <c r="L1998" s="204"/>
    </row>
    <row r="1999" spans="1:12" s="195" customFormat="1" x14ac:dyDescent="0.25">
      <c r="A1999" s="201"/>
      <c r="B1999" s="201"/>
      <c r="C1999" s="201" t="s">
        <v>418</v>
      </c>
      <c r="D1999" s="200"/>
      <c r="E1999" s="199"/>
      <c r="F1999" s="199"/>
      <c r="G1999" s="199"/>
      <c r="H1999" s="199"/>
      <c r="I1999" s="199"/>
      <c r="J1999" s="198">
        <v>127976.12</v>
      </c>
      <c r="K1999" s="197"/>
      <c r="L1999" s="196"/>
    </row>
    <row r="2000" spans="1:12" s="195" customFormat="1" x14ac:dyDescent="0.25">
      <c r="A2000" s="212"/>
      <c r="B2000" s="211"/>
      <c r="C2000" s="211"/>
      <c r="D2000" s="211"/>
      <c r="E2000" s="211"/>
      <c r="F2000" s="211"/>
      <c r="G2000" s="211"/>
      <c r="H2000" s="211"/>
      <c r="I2000" s="211"/>
      <c r="J2000" s="210"/>
      <c r="K2000" s="211"/>
      <c r="L2000" s="210"/>
    </row>
    <row r="2001" spans="1:12" ht="15" customHeight="1" thickBot="1" x14ac:dyDescent="0.25">
      <c r="A2001" s="444" t="s">
        <v>2073</v>
      </c>
      <c r="B2001" s="445"/>
      <c r="C2001" s="445"/>
      <c r="D2001" s="445"/>
      <c r="E2001" s="445"/>
      <c r="F2001" s="445"/>
      <c r="G2001" s="445"/>
      <c r="H2001" s="445"/>
      <c r="I2001" s="445"/>
      <c r="J2001" s="445"/>
      <c r="K2001" s="445"/>
      <c r="L2001" s="446"/>
    </row>
    <row r="2002" spans="1:12" s="217" customFormat="1" ht="107.1" customHeight="1" thickTop="1" x14ac:dyDescent="0.25">
      <c r="A2002" s="223" t="s">
        <v>887</v>
      </c>
      <c r="B2002" s="222" t="s">
        <v>897</v>
      </c>
      <c r="C2002" s="221" t="s">
        <v>896</v>
      </c>
      <c r="D2002" s="220" t="s">
        <v>357</v>
      </c>
      <c r="E2002" s="219">
        <v>35</v>
      </c>
      <c r="F2002" s="219">
        <v>1</v>
      </c>
      <c r="G2002" s="219">
        <v>35</v>
      </c>
      <c r="H2002" s="218"/>
      <c r="I2002" s="218"/>
      <c r="J2002" s="218"/>
      <c r="K2002" s="218"/>
      <c r="L2002" s="218"/>
    </row>
    <row r="2003" spans="1:12" s="224" customFormat="1" x14ac:dyDescent="0.25">
      <c r="A2003" s="229"/>
      <c r="B2003" s="228" t="s">
        <v>0</v>
      </c>
      <c r="C2003" s="227" t="s">
        <v>404</v>
      </c>
      <c r="D2003" s="226"/>
      <c r="E2003" s="225"/>
      <c r="F2003" s="225"/>
      <c r="G2003" s="225"/>
      <c r="H2003" s="225">
        <v>8.33</v>
      </c>
      <c r="I2003" s="225">
        <v>1</v>
      </c>
      <c r="J2003" s="225">
        <v>291.55</v>
      </c>
      <c r="K2003" s="225">
        <v>23.1</v>
      </c>
      <c r="L2003" s="225">
        <v>6735</v>
      </c>
    </row>
    <row r="2004" spans="1:12" s="241" customFormat="1" hidden="1" outlineLevel="2" x14ac:dyDescent="0.25">
      <c r="A2004" s="243"/>
      <c r="B2004" s="228"/>
      <c r="C2004" s="242" t="s">
        <v>514</v>
      </c>
      <c r="D2004" s="226" t="s">
        <v>16</v>
      </c>
      <c r="E2004" s="225">
        <v>0.84</v>
      </c>
      <c r="F2004" s="225">
        <v>1</v>
      </c>
      <c r="G2004" s="225">
        <v>29.4</v>
      </c>
      <c r="H2004" s="225"/>
      <c r="I2004" s="225">
        <v>1</v>
      </c>
      <c r="J2004" s="225">
        <v>291.55</v>
      </c>
      <c r="K2004" s="225">
        <v>23.1</v>
      </c>
      <c r="L2004" s="225">
        <v>6735</v>
      </c>
    </row>
    <row r="2005" spans="1:12" s="224" customFormat="1" collapsed="1" x14ac:dyDescent="0.25">
      <c r="A2005" s="229"/>
      <c r="B2005" s="228" t="s">
        <v>1</v>
      </c>
      <c r="C2005" s="227" t="s">
        <v>415</v>
      </c>
      <c r="D2005" s="226"/>
      <c r="E2005" s="225"/>
      <c r="F2005" s="225"/>
      <c r="G2005" s="225"/>
      <c r="H2005" s="225">
        <v>5.43</v>
      </c>
      <c r="I2005" s="225">
        <v>1</v>
      </c>
      <c r="J2005" s="225">
        <v>190.05</v>
      </c>
      <c r="K2005" s="225"/>
      <c r="L2005" s="225"/>
    </row>
    <row r="2006" spans="1:12" s="241" customFormat="1" ht="25.5" hidden="1" outlineLevel="2" x14ac:dyDescent="0.25">
      <c r="A2006" s="243" t="s">
        <v>0</v>
      </c>
      <c r="B2006" s="228" t="s">
        <v>476</v>
      </c>
      <c r="C2006" s="242" t="s">
        <v>34</v>
      </c>
      <c r="D2006" s="226" t="s">
        <v>18</v>
      </c>
      <c r="E2006" s="225">
        <v>0.03</v>
      </c>
      <c r="F2006" s="225">
        <v>1</v>
      </c>
      <c r="G2006" s="225">
        <v>1.05</v>
      </c>
      <c r="H2006" s="225">
        <v>115.4</v>
      </c>
      <c r="I2006" s="225">
        <v>1</v>
      </c>
      <c r="J2006" s="225">
        <v>121.17</v>
      </c>
      <c r="K2006" s="225">
        <v>9.1300000000000008</v>
      </c>
      <c r="L2006" s="225">
        <v>1106</v>
      </c>
    </row>
    <row r="2007" spans="1:12" s="235" customFormat="1" hidden="1" outlineLevel="2" x14ac:dyDescent="0.25">
      <c r="A2007" s="247"/>
      <c r="B2007" s="245"/>
      <c r="C2007" s="246" t="s">
        <v>19</v>
      </c>
      <c r="D2007" s="245" t="s">
        <v>16</v>
      </c>
      <c r="E2007" s="244">
        <v>0.03</v>
      </c>
      <c r="F2007" s="244">
        <v>1</v>
      </c>
      <c r="G2007" s="244">
        <v>1.05</v>
      </c>
      <c r="H2007" s="244">
        <v>13.5</v>
      </c>
      <c r="I2007" s="244">
        <v>1</v>
      </c>
      <c r="J2007" s="244">
        <v>14.18</v>
      </c>
      <c r="K2007" s="244"/>
      <c r="L2007" s="244">
        <v>129</v>
      </c>
    </row>
    <row r="2008" spans="1:12" s="241" customFormat="1" hidden="1" outlineLevel="2" x14ac:dyDescent="0.25">
      <c r="A2008" s="243" t="s">
        <v>1</v>
      </c>
      <c r="B2008" s="228" t="s">
        <v>428</v>
      </c>
      <c r="C2008" s="242" t="s">
        <v>24</v>
      </c>
      <c r="D2008" s="226" t="s">
        <v>18</v>
      </c>
      <c r="E2008" s="225">
        <v>0.03</v>
      </c>
      <c r="F2008" s="225">
        <v>1</v>
      </c>
      <c r="G2008" s="225">
        <v>1.05</v>
      </c>
      <c r="H2008" s="225">
        <v>65.709999999999994</v>
      </c>
      <c r="I2008" s="225">
        <v>1</v>
      </c>
      <c r="J2008" s="225">
        <v>69</v>
      </c>
      <c r="K2008" s="225">
        <v>9.1300000000000008</v>
      </c>
      <c r="L2008" s="225">
        <v>630</v>
      </c>
    </row>
    <row r="2009" spans="1:12" s="235" customFormat="1" hidden="1" outlineLevel="2" x14ac:dyDescent="0.25">
      <c r="A2009" s="247"/>
      <c r="B2009" s="245"/>
      <c r="C2009" s="246" t="s">
        <v>19</v>
      </c>
      <c r="D2009" s="245" t="s">
        <v>16</v>
      </c>
      <c r="E2009" s="244">
        <v>0.03</v>
      </c>
      <c r="F2009" s="244">
        <v>1</v>
      </c>
      <c r="G2009" s="244">
        <v>1.05</v>
      </c>
      <c r="H2009" s="244">
        <v>11.6</v>
      </c>
      <c r="I2009" s="244">
        <v>1</v>
      </c>
      <c r="J2009" s="244">
        <v>12.18</v>
      </c>
      <c r="K2009" s="244"/>
      <c r="L2009" s="244">
        <v>111</v>
      </c>
    </row>
    <row r="2010" spans="1:12" s="224" customFormat="1" collapsed="1" x14ac:dyDescent="0.25">
      <c r="A2010" s="229"/>
      <c r="B2010" s="228" t="s">
        <v>2</v>
      </c>
      <c r="C2010" s="227" t="s">
        <v>413</v>
      </c>
      <c r="D2010" s="226"/>
      <c r="E2010" s="225"/>
      <c r="F2010" s="225"/>
      <c r="G2010" s="225"/>
      <c r="H2010" s="225">
        <v>0.76</v>
      </c>
      <c r="I2010" s="225">
        <v>1</v>
      </c>
      <c r="J2010" s="225">
        <v>26.6</v>
      </c>
      <c r="K2010" s="225">
        <v>23.1</v>
      </c>
      <c r="L2010" s="225">
        <v>615</v>
      </c>
    </row>
    <row r="2011" spans="1:12" s="241" customFormat="1" hidden="1" outlineLevel="2" x14ac:dyDescent="0.25">
      <c r="A2011" s="243"/>
      <c r="B2011" s="228"/>
      <c r="C2011" s="242" t="s">
        <v>19</v>
      </c>
      <c r="D2011" s="226" t="s">
        <v>16</v>
      </c>
      <c r="E2011" s="225">
        <v>0.06</v>
      </c>
      <c r="F2011" s="225">
        <v>1</v>
      </c>
      <c r="G2011" s="225">
        <v>2.1</v>
      </c>
      <c r="H2011" s="225"/>
      <c r="I2011" s="225">
        <v>1</v>
      </c>
      <c r="J2011" s="225">
        <v>26.6</v>
      </c>
      <c r="K2011" s="225">
        <v>23.1</v>
      </c>
      <c r="L2011" s="225">
        <v>615</v>
      </c>
    </row>
    <row r="2012" spans="1:12" s="224" customFormat="1" collapsed="1" x14ac:dyDescent="0.25">
      <c r="A2012" s="229"/>
      <c r="B2012" s="228" t="s">
        <v>3</v>
      </c>
      <c r="C2012" s="227" t="s">
        <v>402</v>
      </c>
      <c r="D2012" s="226"/>
      <c r="E2012" s="225"/>
      <c r="F2012" s="225"/>
      <c r="G2012" s="225"/>
      <c r="H2012" s="225">
        <v>2.3199999999999998</v>
      </c>
      <c r="I2012" s="225">
        <v>1</v>
      </c>
      <c r="J2012" s="225">
        <v>81.2</v>
      </c>
      <c r="K2012" s="225"/>
      <c r="L2012" s="225"/>
    </row>
    <row r="2013" spans="1:12" s="241" customFormat="1" hidden="1" outlineLevel="2" x14ac:dyDescent="0.25">
      <c r="A2013" s="243" t="s">
        <v>2</v>
      </c>
      <c r="B2013" s="228" t="s">
        <v>651</v>
      </c>
      <c r="C2013" s="242" t="s">
        <v>41</v>
      </c>
      <c r="D2013" s="226" t="s">
        <v>30</v>
      </c>
      <c r="E2013" s="225">
        <v>0.08</v>
      </c>
      <c r="F2013" s="225">
        <v>1</v>
      </c>
      <c r="G2013" s="225">
        <v>2.8</v>
      </c>
      <c r="H2013" s="225">
        <v>9.0399999999999991</v>
      </c>
      <c r="I2013" s="225">
        <v>1</v>
      </c>
      <c r="J2013" s="225">
        <v>25.31</v>
      </c>
      <c r="K2013" s="225">
        <v>5.34</v>
      </c>
      <c r="L2013" s="225">
        <v>135</v>
      </c>
    </row>
    <row r="2014" spans="1:12" s="241" customFormat="1" hidden="1" outlineLevel="2" x14ac:dyDescent="0.25">
      <c r="A2014" s="243" t="s">
        <v>3</v>
      </c>
      <c r="B2014" s="228" t="s">
        <v>778</v>
      </c>
      <c r="C2014" s="242" t="s">
        <v>777</v>
      </c>
      <c r="D2014" s="226" t="s">
        <v>30</v>
      </c>
      <c r="E2014" s="225">
        <v>0.05</v>
      </c>
      <c r="F2014" s="225">
        <v>1</v>
      </c>
      <c r="G2014" s="225">
        <v>1.75</v>
      </c>
      <c r="H2014" s="225">
        <v>28.6</v>
      </c>
      <c r="I2014" s="225">
        <v>1</v>
      </c>
      <c r="J2014" s="225">
        <v>50.05</v>
      </c>
      <c r="K2014" s="225">
        <v>5.34</v>
      </c>
      <c r="L2014" s="225">
        <v>267</v>
      </c>
    </row>
    <row r="2015" spans="1:12" s="230" customFormat="1" outlineLevel="1" collapsed="1" x14ac:dyDescent="0.25">
      <c r="A2015" s="234"/>
      <c r="B2015" s="232"/>
      <c r="C2015" s="233" t="s">
        <v>399</v>
      </c>
      <c r="D2015" s="232" t="s">
        <v>16</v>
      </c>
      <c r="E2015" s="231">
        <v>0.84</v>
      </c>
      <c r="F2015" s="231">
        <v>1</v>
      </c>
      <c r="G2015" s="231">
        <v>29.4</v>
      </c>
      <c r="H2015" s="231"/>
      <c r="I2015" s="231"/>
      <c r="J2015" s="231"/>
      <c r="K2015" s="231"/>
      <c r="L2015" s="231"/>
    </row>
    <row r="2016" spans="1:12" s="230" customFormat="1" outlineLevel="1" x14ac:dyDescent="0.25">
      <c r="A2016" s="234"/>
      <c r="B2016" s="232"/>
      <c r="C2016" s="233" t="s">
        <v>412</v>
      </c>
      <c r="D2016" s="232" t="s">
        <v>16</v>
      </c>
      <c r="E2016" s="231">
        <v>0.06</v>
      </c>
      <c r="F2016" s="231">
        <v>1</v>
      </c>
      <c r="G2016" s="231">
        <v>2.1</v>
      </c>
      <c r="H2016" s="231"/>
      <c r="I2016" s="231"/>
      <c r="J2016" s="231"/>
      <c r="K2016" s="231"/>
      <c r="L2016" s="231"/>
    </row>
    <row r="2017" spans="1:12" s="235" customFormat="1" x14ac:dyDescent="0.25">
      <c r="A2017" s="240"/>
      <c r="B2017" s="239"/>
      <c r="C2017" s="238" t="s">
        <v>398</v>
      </c>
      <c r="D2017" s="237"/>
      <c r="E2017" s="236"/>
      <c r="F2017" s="236"/>
      <c r="G2017" s="236"/>
      <c r="H2017" s="236"/>
      <c r="I2017" s="236"/>
      <c r="J2017" s="236">
        <v>562.79999999999995</v>
      </c>
      <c r="K2017" s="236"/>
      <c r="L2017" s="236"/>
    </row>
    <row r="2018" spans="1:12" s="230" customFormat="1" outlineLevel="1" x14ac:dyDescent="0.25">
      <c r="A2018" s="234"/>
      <c r="B2018" s="232"/>
      <c r="C2018" s="233" t="s">
        <v>397</v>
      </c>
      <c r="D2018" s="232"/>
      <c r="E2018" s="231"/>
      <c r="F2018" s="231"/>
      <c r="G2018" s="231"/>
      <c r="H2018" s="231"/>
      <c r="I2018" s="231"/>
      <c r="J2018" s="231">
        <v>318.14999999999998</v>
      </c>
      <c r="K2018" s="231"/>
      <c r="L2018" s="231">
        <v>7349</v>
      </c>
    </row>
    <row r="2019" spans="1:12" s="224" customFormat="1" x14ac:dyDescent="0.25">
      <c r="A2019" s="229"/>
      <c r="B2019" s="228" t="s">
        <v>767</v>
      </c>
      <c r="C2019" s="227" t="s">
        <v>768</v>
      </c>
      <c r="D2019" s="226" t="s">
        <v>20</v>
      </c>
      <c r="E2019" s="225">
        <v>97</v>
      </c>
      <c r="F2019" s="225">
        <v>1</v>
      </c>
      <c r="G2019" s="225">
        <v>97</v>
      </c>
      <c r="H2019" s="225"/>
      <c r="I2019" s="225"/>
      <c r="J2019" s="225">
        <v>308.7</v>
      </c>
      <c r="K2019" s="225"/>
      <c r="L2019" s="225">
        <v>7129</v>
      </c>
    </row>
    <row r="2020" spans="1:12" s="224" customFormat="1" x14ac:dyDescent="0.25">
      <c r="A2020" s="229"/>
      <c r="B2020" s="228" t="s">
        <v>767</v>
      </c>
      <c r="C2020" s="227" t="s">
        <v>766</v>
      </c>
      <c r="D2020" s="226" t="s">
        <v>20</v>
      </c>
      <c r="E2020" s="225">
        <v>51</v>
      </c>
      <c r="F2020" s="225">
        <v>1</v>
      </c>
      <c r="G2020" s="225">
        <v>51</v>
      </c>
      <c r="H2020" s="225"/>
      <c r="I2020" s="225"/>
      <c r="J2020" s="225">
        <v>162.4</v>
      </c>
      <c r="K2020" s="225"/>
      <c r="L2020" s="225">
        <v>3748</v>
      </c>
    </row>
    <row r="2021" spans="1:12" s="195" customFormat="1" x14ac:dyDescent="0.25">
      <c r="A2021" s="215"/>
      <c r="B2021" s="215"/>
      <c r="C2021" s="216" t="s">
        <v>390</v>
      </c>
      <c r="D2021" s="215"/>
      <c r="E2021" s="214"/>
      <c r="F2021" s="214"/>
      <c r="G2021" s="214"/>
      <c r="H2021" s="214"/>
      <c r="I2021" s="214"/>
      <c r="J2021" s="213">
        <v>1033.9000000000001</v>
      </c>
      <c r="K2021" s="213"/>
      <c r="L2021" s="213"/>
    </row>
    <row r="2022" spans="1:12" s="217" customFormat="1" ht="45.95" customHeight="1" x14ac:dyDescent="0.25">
      <c r="A2022" s="223" t="s">
        <v>882</v>
      </c>
      <c r="B2022" s="222" t="s">
        <v>894</v>
      </c>
      <c r="C2022" s="221" t="s">
        <v>893</v>
      </c>
      <c r="D2022" s="220" t="s">
        <v>357</v>
      </c>
      <c r="E2022" s="219">
        <v>35</v>
      </c>
      <c r="F2022" s="219">
        <v>1</v>
      </c>
      <c r="G2022" s="219">
        <v>35</v>
      </c>
      <c r="H2022" s="218">
        <v>80.88</v>
      </c>
      <c r="I2022" s="218">
        <v>1</v>
      </c>
      <c r="J2022" s="218">
        <v>2830.8</v>
      </c>
      <c r="K2022" s="218"/>
      <c r="L2022" s="218"/>
    </row>
    <row r="2023" spans="1:12" s="195" customFormat="1" x14ac:dyDescent="0.25">
      <c r="A2023" s="215"/>
      <c r="B2023" s="215"/>
      <c r="C2023" s="216" t="s">
        <v>390</v>
      </c>
      <c r="D2023" s="215"/>
      <c r="E2023" s="214"/>
      <c r="F2023" s="214"/>
      <c r="G2023" s="214"/>
      <c r="H2023" s="214"/>
      <c r="I2023" s="214"/>
      <c r="J2023" s="213">
        <v>2830.8</v>
      </c>
      <c r="K2023" s="213"/>
      <c r="L2023" s="213"/>
    </row>
    <row r="2024" spans="1:12" s="217" customFormat="1" ht="107.1" customHeight="1" x14ac:dyDescent="0.25">
      <c r="A2024" s="223" t="s">
        <v>879</v>
      </c>
      <c r="B2024" s="222" t="s">
        <v>891</v>
      </c>
      <c r="C2024" s="221" t="s">
        <v>890</v>
      </c>
      <c r="D2024" s="220" t="s">
        <v>357</v>
      </c>
      <c r="E2024" s="219">
        <v>35</v>
      </c>
      <c r="F2024" s="219">
        <v>1</v>
      </c>
      <c r="G2024" s="219">
        <v>35</v>
      </c>
      <c r="H2024" s="218"/>
      <c r="I2024" s="218"/>
      <c r="J2024" s="218"/>
      <c r="K2024" s="218"/>
      <c r="L2024" s="218"/>
    </row>
    <row r="2025" spans="1:12" s="224" customFormat="1" x14ac:dyDescent="0.25">
      <c r="A2025" s="229"/>
      <c r="B2025" s="228" t="s">
        <v>0</v>
      </c>
      <c r="C2025" s="227" t="s">
        <v>404</v>
      </c>
      <c r="D2025" s="226"/>
      <c r="E2025" s="225"/>
      <c r="F2025" s="225"/>
      <c r="G2025" s="225"/>
      <c r="H2025" s="225">
        <v>34.020000000000003</v>
      </c>
      <c r="I2025" s="225">
        <v>1</v>
      </c>
      <c r="J2025" s="225">
        <v>1190.7</v>
      </c>
      <c r="K2025" s="225">
        <v>23.1</v>
      </c>
      <c r="L2025" s="225">
        <v>27505</v>
      </c>
    </row>
    <row r="2026" spans="1:12" s="241" customFormat="1" hidden="1" outlineLevel="2" x14ac:dyDescent="0.25">
      <c r="A2026" s="243"/>
      <c r="B2026" s="228"/>
      <c r="C2026" s="242" t="s">
        <v>889</v>
      </c>
      <c r="D2026" s="226" t="s">
        <v>16</v>
      </c>
      <c r="E2026" s="225">
        <v>3.11</v>
      </c>
      <c r="F2026" s="225">
        <v>1</v>
      </c>
      <c r="G2026" s="225">
        <v>108.85</v>
      </c>
      <c r="H2026" s="225"/>
      <c r="I2026" s="225">
        <v>1</v>
      </c>
      <c r="J2026" s="225">
        <v>1190.7</v>
      </c>
      <c r="K2026" s="225">
        <v>23.1</v>
      </c>
      <c r="L2026" s="225">
        <v>27505</v>
      </c>
    </row>
    <row r="2027" spans="1:12" s="224" customFormat="1" collapsed="1" x14ac:dyDescent="0.25">
      <c r="A2027" s="229"/>
      <c r="B2027" s="228" t="s">
        <v>1</v>
      </c>
      <c r="C2027" s="227" t="s">
        <v>402</v>
      </c>
      <c r="D2027" s="226"/>
      <c r="E2027" s="225"/>
      <c r="F2027" s="225"/>
      <c r="G2027" s="225"/>
      <c r="H2027" s="225">
        <v>0.68</v>
      </c>
      <c r="I2027" s="225">
        <v>1</v>
      </c>
      <c r="J2027" s="225">
        <v>23.8</v>
      </c>
      <c r="K2027" s="225"/>
      <c r="L2027" s="225"/>
    </row>
    <row r="2028" spans="1:12" s="230" customFormat="1" outlineLevel="1" x14ac:dyDescent="0.25">
      <c r="A2028" s="234"/>
      <c r="B2028" s="232"/>
      <c r="C2028" s="233" t="s">
        <v>399</v>
      </c>
      <c r="D2028" s="232" t="s">
        <v>16</v>
      </c>
      <c r="E2028" s="231">
        <v>3.11</v>
      </c>
      <c r="F2028" s="231">
        <v>1</v>
      </c>
      <c r="G2028" s="231">
        <v>108.85</v>
      </c>
      <c r="H2028" s="231"/>
      <c r="I2028" s="231"/>
      <c r="J2028" s="231"/>
      <c r="K2028" s="231"/>
      <c r="L2028" s="231"/>
    </row>
    <row r="2029" spans="1:12" s="235" customFormat="1" x14ac:dyDescent="0.25">
      <c r="A2029" s="240"/>
      <c r="B2029" s="239"/>
      <c r="C2029" s="238" t="s">
        <v>398</v>
      </c>
      <c r="D2029" s="237"/>
      <c r="E2029" s="236"/>
      <c r="F2029" s="236"/>
      <c r="G2029" s="236"/>
      <c r="H2029" s="236"/>
      <c r="I2029" s="236"/>
      <c r="J2029" s="236">
        <v>1214.5</v>
      </c>
      <c r="K2029" s="236"/>
      <c r="L2029" s="236"/>
    </row>
    <row r="2030" spans="1:12" s="230" customFormat="1" outlineLevel="1" x14ac:dyDescent="0.25">
      <c r="A2030" s="234"/>
      <c r="B2030" s="232"/>
      <c r="C2030" s="233" t="s">
        <v>397</v>
      </c>
      <c r="D2030" s="232"/>
      <c r="E2030" s="231"/>
      <c r="F2030" s="231"/>
      <c r="G2030" s="231"/>
      <c r="H2030" s="231"/>
      <c r="I2030" s="231"/>
      <c r="J2030" s="231">
        <v>1190.7</v>
      </c>
      <c r="K2030" s="231"/>
      <c r="L2030" s="231">
        <v>27505</v>
      </c>
    </row>
    <row r="2031" spans="1:12" s="224" customFormat="1" x14ac:dyDescent="0.25">
      <c r="A2031" s="229"/>
      <c r="B2031" s="228" t="s">
        <v>842</v>
      </c>
      <c r="C2031" s="227" t="s">
        <v>843</v>
      </c>
      <c r="D2031" s="226" t="s">
        <v>20</v>
      </c>
      <c r="E2031" s="225">
        <v>90</v>
      </c>
      <c r="F2031" s="225">
        <v>1</v>
      </c>
      <c r="G2031" s="225">
        <v>90</v>
      </c>
      <c r="H2031" s="225"/>
      <c r="I2031" s="225"/>
      <c r="J2031" s="225">
        <v>1071.7</v>
      </c>
      <c r="K2031" s="225"/>
      <c r="L2031" s="225">
        <v>24755</v>
      </c>
    </row>
    <row r="2032" spans="1:12" s="224" customFormat="1" x14ac:dyDescent="0.25">
      <c r="A2032" s="229"/>
      <c r="B2032" s="228" t="s">
        <v>842</v>
      </c>
      <c r="C2032" s="227" t="s">
        <v>841</v>
      </c>
      <c r="D2032" s="226" t="s">
        <v>20</v>
      </c>
      <c r="E2032" s="225">
        <v>46</v>
      </c>
      <c r="F2032" s="225">
        <v>1</v>
      </c>
      <c r="G2032" s="225">
        <v>46</v>
      </c>
      <c r="H2032" s="225"/>
      <c r="I2032" s="225"/>
      <c r="J2032" s="225">
        <v>547.75</v>
      </c>
      <c r="K2032" s="225"/>
      <c r="L2032" s="225">
        <v>12653</v>
      </c>
    </row>
    <row r="2033" spans="1:12" s="195" customFormat="1" x14ac:dyDescent="0.25">
      <c r="A2033" s="215"/>
      <c r="B2033" s="215"/>
      <c r="C2033" s="216" t="s">
        <v>390</v>
      </c>
      <c r="D2033" s="215"/>
      <c r="E2033" s="214"/>
      <c r="F2033" s="214"/>
      <c r="G2033" s="214"/>
      <c r="H2033" s="214"/>
      <c r="I2033" s="214"/>
      <c r="J2033" s="213">
        <v>2833.95</v>
      </c>
      <c r="K2033" s="213"/>
      <c r="L2033" s="213"/>
    </row>
    <row r="2034" spans="1:12" s="217" customFormat="1" ht="45.95" customHeight="1" x14ac:dyDescent="0.25">
      <c r="A2034" s="223" t="s">
        <v>876</v>
      </c>
      <c r="B2034" s="222" t="s">
        <v>1125</v>
      </c>
      <c r="C2034" s="221" t="s">
        <v>1124</v>
      </c>
      <c r="D2034" s="220" t="s">
        <v>357</v>
      </c>
      <c r="E2034" s="219">
        <v>8</v>
      </c>
      <c r="F2034" s="219">
        <v>1</v>
      </c>
      <c r="G2034" s="219">
        <v>8</v>
      </c>
      <c r="H2034" s="218">
        <v>1695.62</v>
      </c>
      <c r="I2034" s="218">
        <v>1</v>
      </c>
      <c r="J2034" s="218">
        <v>13564.96</v>
      </c>
      <c r="K2034" s="218"/>
      <c r="L2034" s="218"/>
    </row>
    <row r="2035" spans="1:12" s="230" customFormat="1" outlineLevel="1" x14ac:dyDescent="0.25">
      <c r="A2035" s="234"/>
      <c r="B2035" s="232"/>
      <c r="C2035" s="233" t="s">
        <v>816</v>
      </c>
      <c r="D2035" s="232"/>
      <c r="E2035" s="231"/>
      <c r="F2035" s="231"/>
      <c r="G2035" s="231"/>
      <c r="H2035" s="231">
        <v>1695.62</v>
      </c>
      <c r="I2035" s="231"/>
      <c r="J2035" s="231">
        <v>13564.96</v>
      </c>
      <c r="K2035" s="231"/>
      <c r="L2035" s="231"/>
    </row>
    <row r="2036" spans="1:12" s="195" customFormat="1" x14ac:dyDescent="0.25">
      <c r="A2036" s="215"/>
      <c r="B2036" s="215"/>
      <c r="C2036" s="216" t="s">
        <v>390</v>
      </c>
      <c r="D2036" s="215"/>
      <c r="E2036" s="214"/>
      <c r="F2036" s="214"/>
      <c r="G2036" s="214"/>
      <c r="H2036" s="214"/>
      <c r="I2036" s="214"/>
      <c r="J2036" s="213">
        <v>13564.96</v>
      </c>
      <c r="K2036" s="213"/>
      <c r="L2036" s="213"/>
    </row>
    <row r="2037" spans="1:12" s="217" customFormat="1" ht="45.95" customHeight="1" x14ac:dyDescent="0.25">
      <c r="A2037" s="223" t="s">
        <v>870</v>
      </c>
      <c r="B2037" s="222" t="s">
        <v>1123</v>
      </c>
      <c r="C2037" s="221" t="s">
        <v>1122</v>
      </c>
      <c r="D2037" s="220" t="s">
        <v>357</v>
      </c>
      <c r="E2037" s="219">
        <v>27</v>
      </c>
      <c r="F2037" s="219">
        <v>1</v>
      </c>
      <c r="G2037" s="219">
        <v>27</v>
      </c>
      <c r="H2037" s="218">
        <v>2212.9699999999998</v>
      </c>
      <c r="I2037" s="218">
        <v>1</v>
      </c>
      <c r="J2037" s="218">
        <v>59750.19</v>
      </c>
      <c r="K2037" s="218"/>
      <c r="L2037" s="218"/>
    </row>
    <row r="2038" spans="1:12" s="230" customFormat="1" outlineLevel="1" x14ac:dyDescent="0.25">
      <c r="A2038" s="234"/>
      <c r="B2038" s="232"/>
      <c r="C2038" s="233" t="s">
        <v>816</v>
      </c>
      <c r="D2038" s="232"/>
      <c r="E2038" s="231"/>
      <c r="F2038" s="231"/>
      <c r="G2038" s="231"/>
      <c r="H2038" s="231">
        <v>2212.9699999999998</v>
      </c>
      <c r="I2038" s="231"/>
      <c r="J2038" s="231">
        <v>59750.19</v>
      </c>
      <c r="K2038" s="231"/>
      <c r="L2038" s="231"/>
    </row>
    <row r="2039" spans="1:12" s="195" customFormat="1" x14ac:dyDescent="0.25">
      <c r="A2039" s="215"/>
      <c r="B2039" s="215"/>
      <c r="C2039" s="216" t="s">
        <v>390</v>
      </c>
      <c r="D2039" s="215"/>
      <c r="E2039" s="214"/>
      <c r="F2039" s="214"/>
      <c r="G2039" s="214"/>
      <c r="H2039" s="214"/>
      <c r="I2039" s="214"/>
      <c r="J2039" s="213">
        <v>59750.19</v>
      </c>
      <c r="K2039" s="213"/>
      <c r="L2039" s="213"/>
    </row>
    <row r="2040" spans="1:12" s="217" customFormat="1" ht="91.9" customHeight="1" x14ac:dyDescent="0.25">
      <c r="A2040" s="223" t="s">
        <v>867</v>
      </c>
      <c r="B2040" s="222" t="s">
        <v>886</v>
      </c>
      <c r="C2040" s="221" t="s">
        <v>885</v>
      </c>
      <c r="D2040" s="220" t="s">
        <v>357</v>
      </c>
      <c r="E2040" s="219">
        <v>2</v>
      </c>
      <c r="F2040" s="219">
        <v>1</v>
      </c>
      <c r="G2040" s="219">
        <v>2</v>
      </c>
      <c r="H2040" s="218"/>
      <c r="I2040" s="218"/>
      <c r="J2040" s="218"/>
      <c r="K2040" s="218"/>
      <c r="L2040" s="218"/>
    </row>
    <row r="2041" spans="1:12" s="224" customFormat="1" x14ac:dyDescent="0.25">
      <c r="A2041" s="229"/>
      <c r="B2041" s="228" t="s">
        <v>0</v>
      </c>
      <c r="C2041" s="227" t="s">
        <v>404</v>
      </c>
      <c r="D2041" s="226"/>
      <c r="E2041" s="225"/>
      <c r="F2041" s="225"/>
      <c r="G2041" s="225"/>
      <c r="H2041" s="225">
        <v>59.64</v>
      </c>
      <c r="I2041" s="225">
        <v>1</v>
      </c>
      <c r="J2041" s="225">
        <v>119.28</v>
      </c>
      <c r="K2041" s="225">
        <v>23.1</v>
      </c>
      <c r="L2041" s="225">
        <v>2755</v>
      </c>
    </row>
    <row r="2042" spans="1:12" s="241" customFormat="1" hidden="1" outlineLevel="2" x14ac:dyDescent="0.25">
      <c r="A2042" s="243"/>
      <c r="B2042" s="228"/>
      <c r="C2042" s="242" t="s">
        <v>470</v>
      </c>
      <c r="D2042" s="226" t="s">
        <v>16</v>
      </c>
      <c r="E2042" s="225">
        <v>6.2</v>
      </c>
      <c r="F2042" s="225">
        <v>1</v>
      </c>
      <c r="G2042" s="225">
        <v>12.4</v>
      </c>
      <c r="H2042" s="225"/>
      <c r="I2042" s="225">
        <v>1</v>
      </c>
      <c r="J2042" s="225">
        <v>119.28</v>
      </c>
      <c r="K2042" s="225">
        <v>23.1</v>
      </c>
      <c r="L2042" s="225">
        <v>2755</v>
      </c>
    </row>
    <row r="2043" spans="1:12" s="224" customFormat="1" collapsed="1" x14ac:dyDescent="0.25">
      <c r="A2043" s="229"/>
      <c r="B2043" s="228" t="s">
        <v>1</v>
      </c>
      <c r="C2043" s="227" t="s">
        <v>415</v>
      </c>
      <c r="D2043" s="226"/>
      <c r="E2043" s="225"/>
      <c r="F2043" s="225"/>
      <c r="G2043" s="225"/>
      <c r="H2043" s="225">
        <v>22.5</v>
      </c>
      <c r="I2043" s="225">
        <v>1</v>
      </c>
      <c r="J2043" s="225">
        <v>45</v>
      </c>
      <c r="K2043" s="225"/>
      <c r="L2043" s="225"/>
    </row>
    <row r="2044" spans="1:12" s="241" customFormat="1" hidden="1" outlineLevel="2" x14ac:dyDescent="0.25">
      <c r="A2044" s="243" t="s">
        <v>0</v>
      </c>
      <c r="B2044" s="228" t="s">
        <v>556</v>
      </c>
      <c r="C2044" s="242" t="s">
        <v>37</v>
      </c>
      <c r="D2044" s="226" t="s">
        <v>18</v>
      </c>
      <c r="E2044" s="225">
        <v>0.25</v>
      </c>
      <c r="F2044" s="225">
        <v>1</v>
      </c>
      <c r="G2044" s="225">
        <v>0.5</v>
      </c>
      <c r="H2044" s="225">
        <v>89.99</v>
      </c>
      <c r="I2044" s="225">
        <v>1</v>
      </c>
      <c r="J2044" s="225">
        <v>44.99</v>
      </c>
      <c r="K2044" s="225">
        <v>9.1300000000000008</v>
      </c>
      <c r="L2044" s="225">
        <v>411</v>
      </c>
    </row>
    <row r="2045" spans="1:12" s="235" customFormat="1" hidden="1" outlineLevel="2" x14ac:dyDescent="0.25">
      <c r="A2045" s="247"/>
      <c r="B2045" s="245"/>
      <c r="C2045" s="246" t="s">
        <v>19</v>
      </c>
      <c r="D2045" s="245" t="s">
        <v>16</v>
      </c>
      <c r="E2045" s="244">
        <v>0.25</v>
      </c>
      <c r="F2045" s="244">
        <v>1</v>
      </c>
      <c r="G2045" s="244">
        <v>0.5</v>
      </c>
      <c r="H2045" s="244">
        <v>10.06</v>
      </c>
      <c r="I2045" s="244">
        <v>1</v>
      </c>
      <c r="J2045" s="244">
        <v>5.03</v>
      </c>
      <c r="K2045" s="244"/>
      <c r="L2045" s="244">
        <v>46</v>
      </c>
    </row>
    <row r="2046" spans="1:12" s="224" customFormat="1" collapsed="1" x14ac:dyDescent="0.25">
      <c r="A2046" s="229"/>
      <c r="B2046" s="228" t="s">
        <v>2</v>
      </c>
      <c r="C2046" s="227" t="s">
        <v>413</v>
      </c>
      <c r="D2046" s="226"/>
      <c r="E2046" s="225"/>
      <c r="F2046" s="225"/>
      <c r="G2046" s="225"/>
      <c r="H2046" s="225">
        <v>2.52</v>
      </c>
      <c r="I2046" s="225">
        <v>1</v>
      </c>
      <c r="J2046" s="225">
        <v>5.04</v>
      </c>
      <c r="K2046" s="225">
        <v>23.1</v>
      </c>
      <c r="L2046" s="225">
        <v>116</v>
      </c>
    </row>
    <row r="2047" spans="1:12" s="241" customFormat="1" hidden="1" outlineLevel="2" x14ac:dyDescent="0.25">
      <c r="A2047" s="243"/>
      <c r="B2047" s="228"/>
      <c r="C2047" s="242" t="s">
        <v>19</v>
      </c>
      <c r="D2047" s="226" t="s">
        <v>16</v>
      </c>
      <c r="E2047" s="225">
        <v>0.25</v>
      </c>
      <c r="F2047" s="225">
        <v>1</v>
      </c>
      <c r="G2047" s="225">
        <v>0.5</v>
      </c>
      <c r="H2047" s="225"/>
      <c r="I2047" s="225">
        <v>1</v>
      </c>
      <c r="J2047" s="225">
        <v>5.04</v>
      </c>
      <c r="K2047" s="225">
        <v>23.1</v>
      </c>
      <c r="L2047" s="225">
        <v>116</v>
      </c>
    </row>
    <row r="2048" spans="1:12" s="224" customFormat="1" collapsed="1" x14ac:dyDescent="0.25">
      <c r="A2048" s="229"/>
      <c r="B2048" s="228" t="s">
        <v>3</v>
      </c>
      <c r="C2048" s="227" t="s">
        <v>402</v>
      </c>
      <c r="D2048" s="226"/>
      <c r="E2048" s="225"/>
      <c r="F2048" s="225"/>
      <c r="G2048" s="225"/>
      <c r="H2048" s="225">
        <v>22.43</v>
      </c>
      <c r="I2048" s="225">
        <v>1</v>
      </c>
      <c r="J2048" s="225">
        <v>44.86</v>
      </c>
      <c r="K2048" s="225"/>
      <c r="L2048" s="225"/>
    </row>
    <row r="2049" spans="1:12" s="241" customFormat="1" hidden="1" outlineLevel="2" x14ac:dyDescent="0.25">
      <c r="A2049" s="243" t="s">
        <v>1</v>
      </c>
      <c r="B2049" s="228" t="s">
        <v>831</v>
      </c>
      <c r="C2049" s="242" t="s">
        <v>830</v>
      </c>
      <c r="D2049" s="226" t="s">
        <v>31</v>
      </c>
      <c r="E2049" s="225">
        <v>1.1000000000000001E-3</v>
      </c>
      <c r="F2049" s="225">
        <v>1</v>
      </c>
      <c r="G2049" s="225">
        <v>2.2000000000000001E-3</v>
      </c>
      <c r="H2049" s="225">
        <v>12430</v>
      </c>
      <c r="I2049" s="225">
        <v>1</v>
      </c>
      <c r="J2049" s="225">
        <v>27.35</v>
      </c>
      <c r="K2049" s="225">
        <v>5.34</v>
      </c>
      <c r="L2049" s="225">
        <v>146</v>
      </c>
    </row>
    <row r="2050" spans="1:12" s="241" customFormat="1" hidden="1" outlineLevel="2" x14ac:dyDescent="0.25">
      <c r="A2050" s="243" t="s">
        <v>2</v>
      </c>
      <c r="B2050" s="228" t="s">
        <v>884</v>
      </c>
      <c r="C2050" s="242" t="s">
        <v>883</v>
      </c>
      <c r="D2050" s="226" t="s">
        <v>776</v>
      </c>
      <c r="E2050" s="225">
        <v>6.9999999999999999E-4</v>
      </c>
      <c r="F2050" s="225">
        <v>1</v>
      </c>
      <c r="G2050" s="225">
        <v>1.4E-3</v>
      </c>
      <c r="H2050" s="225">
        <v>10534.99</v>
      </c>
      <c r="I2050" s="225">
        <v>1</v>
      </c>
      <c r="J2050" s="225">
        <v>14.75</v>
      </c>
      <c r="K2050" s="225">
        <v>5.34</v>
      </c>
      <c r="L2050" s="225">
        <v>79</v>
      </c>
    </row>
    <row r="2051" spans="1:12" s="241" customFormat="1" ht="25.5" hidden="1" outlineLevel="2" x14ac:dyDescent="0.25">
      <c r="A2051" s="243" t="s">
        <v>3</v>
      </c>
      <c r="B2051" s="228" t="s">
        <v>849</v>
      </c>
      <c r="C2051" s="242" t="s">
        <v>848</v>
      </c>
      <c r="D2051" s="226" t="s">
        <v>31</v>
      </c>
      <c r="E2051" s="225">
        <v>3.0000000000000001E-6</v>
      </c>
      <c r="F2051" s="225">
        <v>1</v>
      </c>
      <c r="G2051" s="225">
        <v>6.0000000000000002E-6</v>
      </c>
      <c r="H2051" s="225">
        <v>65750</v>
      </c>
      <c r="I2051" s="225">
        <v>1</v>
      </c>
      <c r="J2051" s="225">
        <v>0.39</v>
      </c>
      <c r="K2051" s="225">
        <v>5.34</v>
      </c>
      <c r="L2051" s="225">
        <v>2</v>
      </c>
    </row>
    <row r="2052" spans="1:12" s="230" customFormat="1" outlineLevel="1" collapsed="1" x14ac:dyDescent="0.25">
      <c r="A2052" s="234"/>
      <c r="B2052" s="232"/>
      <c r="C2052" s="233" t="s">
        <v>399</v>
      </c>
      <c r="D2052" s="232" t="s">
        <v>16</v>
      </c>
      <c r="E2052" s="231">
        <v>6.2</v>
      </c>
      <c r="F2052" s="231">
        <v>1</v>
      </c>
      <c r="G2052" s="231">
        <v>12.4</v>
      </c>
      <c r="H2052" s="231"/>
      <c r="I2052" s="231"/>
      <c r="J2052" s="231"/>
      <c r="K2052" s="231"/>
      <c r="L2052" s="231"/>
    </row>
    <row r="2053" spans="1:12" s="230" customFormat="1" outlineLevel="1" x14ac:dyDescent="0.25">
      <c r="A2053" s="234"/>
      <c r="B2053" s="232"/>
      <c r="C2053" s="233" t="s">
        <v>412</v>
      </c>
      <c r="D2053" s="232" t="s">
        <v>16</v>
      </c>
      <c r="E2053" s="231">
        <v>0.25</v>
      </c>
      <c r="F2053" s="231">
        <v>1</v>
      </c>
      <c r="G2053" s="231">
        <v>0.5</v>
      </c>
      <c r="H2053" s="231"/>
      <c r="I2053" s="231"/>
      <c r="J2053" s="231"/>
      <c r="K2053" s="231"/>
      <c r="L2053" s="231"/>
    </row>
    <row r="2054" spans="1:12" s="235" customFormat="1" x14ac:dyDescent="0.25">
      <c r="A2054" s="240"/>
      <c r="B2054" s="239"/>
      <c r="C2054" s="238" t="s">
        <v>398</v>
      </c>
      <c r="D2054" s="237"/>
      <c r="E2054" s="236"/>
      <c r="F2054" s="236"/>
      <c r="G2054" s="236"/>
      <c r="H2054" s="236"/>
      <c r="I2054" s="236"/>
      <c r="J2054" s="236">
        <v>209.14</v>
      </c>
      <c r="K2054" s="236"/>
      <c r="L2054" s="236"/>
    </row>
    <row r="2055" spans="1:12" s="230" customFormat="1" outlineLevel="1" x14ac:dyDescent="0.25">
      <c r="A2055" s="234"/>
      <c r="B2055" s="232"/>
      <c r="C2055" s="233" t="s">
        <v>397</v>
      </c>
      <c r="D2055" s="232"/>
      <c r="E2055" s="231"/>
      <c r="F2055" s="231"/>
      <c r="G2055" s="231"/>
      <c r="H2055" s="231"/>
      <c r="I2055" s="231"/>
      <c r="J2055" s="231">
        <v>124.32</v>
      </c>
      <c r="K2055" s="231"/>
      <c r="L2055" s="231">
        <v>2872</v>
      </c>
    </row>
    <row r="2056" spans="1:12" s="224" customFormat="1" x14ac:dyDescent="0.25">
      <c r="A2056" s="229"/>
      <c r="B2056" s="228" t="s">
        <v>842</v>
      </c>
      <c r="C2056" s="227" t="s">
        <v>843</v>
      </c>
      <c r="D2056" s="226" t="s">
        <v>20</v>
      </c>
      <c r="E2056" s="225">
        <v>90</v>
      </c>
      <c r="F2056" s="225">
        <v>1</v>
      </c>
      <c r="G2056" s="225">
        <v>90</v>
      </c>
      <c r="H2056" s="225"/>
      <c r="I2056" s="225"/>
      <c r="J2056" s="225">
        <v>111.88</v>
      </c>
      <c r="K2056" s="225"/>
      <c r="L2056" s="225">
        <v>2585</v>
      </c>
    </row>
    <row r="2057" spans="1:12" s="224" customFormat="1" x14ac:dyDescent="0.25">
      <c r="A2057" s="229"/>
      <c r="B2057" s="228" t="s">
        <v>842</v>
      </c>
      <c r="C2057" s="227" t="s">
        <v>841</v>
      </c>
      <c r="D2057" s="226" t="s">
        <v>20</v>
      </c>
      <c r="E2057" s="225">
        <v>46</v>
      </c>
      <c r="F2057" s="225">
        <v>1</v>
      </c>
      <c r="G2057" s="225">
        <v>46</v>
      </c>
      <c r="H2057" s="225"/>
      <c r="I2057" s="225"/>
      <c r="J2057" s="225">
        <v>57.18</v>
      </c>
      <c r="K2057" s="225"/>
      <c r="L2057" s="225">
        <v>1321</v>
      </c>
    </row>
    <row r="2058" spans="1:12" s="195" customFormat="1" x14ac:dyDescent="0.25">
      <c r="A2058" s="215"/>
      <c r="B2058" s="215"/>
      <c r="C2058" s="216" t="s">
        <v>390</v>
      </c>
      <c r="D2058" s="215"/>
      <c r="E2058" s="214"/>
      <c r="F2058" s="214"/>
      <c r="G2058" s="214"/>
      <c r="H2058" s="214"/>
      <c r="I2058" s="214"/>
      <c r="J2058" s="213">
        <v>378.2</v>
      </c>
      <c r="K2058" s="213"/>
      <c r="L2058" s="213"/>
    </row>
    <row r="2059" spans="1:12" s="217" customFormat="1" ht="45.95" customHeight="1" x14ac:dyDescent="0.25">
      <c r="A2059" s="223" t="s">
        <v>840</v>
      </c>
      <c r="B2059" s="222" t="s">
        <v>881</v>
      </c>
      <c r="C2059" s="221" t="s">
        <v>880</v>
      </c>
      <c r="D2059" s="220" t="s">
        <v>357</v>
      </c>
      <c r="E2059" s="219">
        <v>1</v>
      </c>
      <c r="F2059" s="219">
        <v>1</v>
      </c>
      <c r="G2059" s="219">
        <v>1</v>
      </c>
      <c r="H2059" s="218">
        <v>4448.63</v>
      </c>
      <c r="I2059" s="218">
        <v>1</v>
      </c>
      <c r="J2059" s="218">
        <v>4448.63</v>
      </c>
      <c r="K2059" s="218"/>
      <c r="L2059" s="218"/>
    </row>
    <row r="2060" spans="1:12" s="230" customFormat="1" outlineLevel="1" x14ac:dyDescent="0.25">
      <c r="A2060" s="234"/>
      <c r="B2060" s="232"/>
      <c r="C2060" s="233" t="s">
        <v>816</v>
      </c>
      <c r="D2060" s="232"/>
      <c r="E2060" s="231"/>
      <c r="F2060" s="231"/>
      <c r="G2060" s="231"/>
      <c r="H2060" s="231">
        <v>4448.63</v>
      </c>
      <c r="I2060" s="231"/>
      <c r="J2060" s="231">
        <v>4448.63</v>
      </c>
      <c r="K2060" s="231"/>
      <c r="L2060" s="231"/>
    </row>
    <row r="2061" spans="1:12" s="195" customFormat="1" x14ac:dyDescent="0.25">
      <c r="A2061" s="215"/>
      <c r="B2061" s="215"/>
      <c r="C2061" s="216" t="s">
        <v>390</v>
      </c>
      <c r="D2061" s="215"/>
      <c r="E2061" s="214"/>
      <c r="F2061" s="214"/>
      <c r="G2061" s="214"/>
      <c r="H2061" s="214"/>
      <c r="I2061" s="214"/>
      <c r="J2061" s="213">
        <v>4448.63</v>
      </c>
      <c r="K2061" s="213"/>
      <c r="L2061" s="213"/>
    </row>
    <row r="2062" spans="1:12" s="217" customFormat="1" ht="45.95" customHeight="1" x14ac:dyDescent="0.25">
      <c r="A2062" s="223" t="s">
        <v>837</v>
      </c>
      <c r="B2062" s="222" t="s">
        <v>878</v>
      </c>
      <c r="C2062" s="221" t="s">
        <v>877</v>
      </c>
      <c r="D2062" s="220" t="s">
        <v>420</v>
      </c>
      <c r="E2062" s="219">
        <v>1</v>
      </c>
      <c r="F2062" s="219">
        <v>1</v>
      </c>
      <c r="G2062" s="219">
        <v>1</v>
      </c>
      <c r="H2062" s="218">
        <v>43171.35</v>
      </c>
      <c r="I2062" s="218">
        <v>1</v>
      </c>
      <c r="J2062" s="218">
        <v>43171.35</v>
      </c>
      <c r="K2062" s="218"/>
      <c r="L2062" s="218"/>
    </row>
    <row r="2063" spans="1:12" s="230" customFormat="1" outlineLevel="1" x14ac:dyDescent="0.25">
      <c r="A2063" s="234"/>
      <c r="B2063" s="232"/>
      <c r="C2063" s="233" t="s">
        <v>816</v>
      </c>
      <c r="D2063" s="232"/>
      <c r="E2063" s="231"/>
      <c r="F2063" s="231"/>
      <c r="G2063" s="231"/>
      <c r="H2063" s="231">
        <v>43171.35</v>
      </c>
      <c r="I2063" s="231"/>
      <c r="J2063" s="231">
        <v>43171.35</v>
      </c>
      <c r="K2063" s="231"/>
      <c r="L2063" s="231"/>
    </row>
    <row r="2064" spans="1:12" s="195" customFormat="1" x14ac:dyDescent="0.25">
      <c r="A2064" s="215"/>
      <c r="B2064" s="215"/>
      <c r="C2064" s="216" t="s">
        <v>390</v>
      </c>
      <c r="D2064" s="215"/>
      <c r="E2064" s="214"/>
      <c r="F2064" s="214"/>
      <c r="G2064" s="214"/>
      <c r="H2064" s="214"/>
      <c r="I2064" s="214"/>
      <c r="J2064" s="213">
        <v>43171.35</v>
      </c>
      <c r="K2064" s="213"/>
      <c r="L2064" s="213"/>
    </row>
    <row r="2065" spans="1:12" s="217" customFormat="1" ht="91.9" customHeight="1" x14ac:dyDescent="0.25">
      <c r="A2065" s="223" t="s">
        <v>829</v>
      </c>
      <c r="B2065" s="222" t="s">
        <v>875</v>
      </c>
      <c r="C2065" s="221" t="s">
        <v>874</v>
      </c>
      <c r="D2065" s="220" t="s">
        <v>357</v>
      </c>
      <c r="E2065" s="219">
        <v>1</v>
      </c>
      <c r="F2065" s="219">
        <v>1</v>
      </c>
      <c r="G2065" s="219">
        <v>1</v>
      </c>
      <c r="H2065" s="218"/>
      <c r="I2065" s="218"/>
      <c r="J2065" s="218"/>
      <c r="K2065" s="218"/>
      <c r="L2065" s="218"/>
    </row>
    <row r="2066" spans="1:12" s="224" customFormat="1" x14ac:dyDescent="0.25">
      <c r="A2066" s="229"/>
      <c r="B2066" s="228" t="s">
        <v>0</v>
      </c>
      <c r="C2066" s="227" t="s">
        <v>404</v>
      </c>
      <c r="D2066" s="226"/>
      <c r="E2066" s="225"/>
      <c r="F2066" s="225"/>
      <c r="G2066" s="225"/>
      <c r="H2066" s="225">
        <v>8.7899999999999991</v>
      </c>
      <c r="I2066" s="225">
        <v>1</v>
      </c>
      <c r="J2066" s="225">
        <v>8.7899999999999991</v>
      </c>
      <c r="K2066" s="225">
        <v>23.1</v>
      </c>
      <c r="L2066" s="225">
        <v>203</v>
      </c>
    </row>
    <row r="2067" spans="1:12" s="241" customFormat="1" hidden="1" outlineLevel="2" x14ac:dyDescent="0.25">
      <c r="A2067" s="243"/>
      <c r="B2067" s="228"/>
      <c r="C2067" s="242" t="s">
        <v>416</v>
      </c>
      <c r="D2067" s="226" t="s">
        <v>16</v>
      </c>
      <c r="E2067" s="225">
        <v>1.03</v>
      </c>
      <c r="F2067" s="225">
        <v>1</v>
      </c>
      <c r="G2067" s="225">
        <v>1.03</v>
      </c>
      <c r="H2067" s="225"/>
      <c r="I2067" s="225">
        <v>1</v>
      </c>
      <c r="J2067" s="225">
        <v>8.7899999999999991</v>
      </c>
      <c r="K2067" s="225">
        <v>23.1</v>
      </c>
      <c r="L2067" s="225">
        <v>203</v>
      </c>
    </row>
    <row r="2068" spans="1:12" s="224" customFormat="1" collapsed="1" x14ac:dyDescent="0.25">
      <c r="A2068" s="229"/>
      <c r="B2068" s="228" t="s">
        <v>1</v>
      </c>
      <c r="C2068" s="227" t="s">
        <v>415</v>
      </c>
      <c r="D2068" s="226"/>
      <c r="E2068" s="225"/>
      <c r="F2068" s="225"/>
      <c r="G2068" s="225"/>
      <c r="H2068" s="225">
        <v>10.51</v>
      </c>
      <c r="I2068" s="225">
        <v>1</v>
      </c>
      <c r="J2068" s="225">
        <v>10.51</v>
      </c>
      <c r="K2068" s="225"/>
      <c r="L2068" s="225"/>
    </row>
    <row r="2069" spans="1:12" s="241" customFormat="1" hidden="1" outlineLevel="2" x14ac:dyDescent="0.25">
      <c r="A2069" s="243" t="s">
        <v>0</v>
      </c>
      <c r="B2069" s="228" t="s">
        <v>428</v>
      </c>
      <c r="C2069" s="242" t="s">
        <v>24</v>
      </c>
      <c r="D2069" s="226" t="s">
        <v>18</v>
      </c>
      <c r="E2069" s="225">
        <v>0.16</v>
      </c>
      <c r="F2069" s="225">
        <v>1</v>
      </c>
      <c r="G2069" s="225">
        <v>0.16</v>
      </c>
      <c r="H2069" s="225">
        <v>65.709999999999994</v>
      </c>
      <c r="I2069" s="225">
        <v>1</v>
      </c>
      <c r="J2069" s="225">
        <v>10.51</v>
      </c>
      <c r="K2069" s="225">
        <v>9.1300000000000008</v>
      </c>
      <c r="L2069" s="225">
        <v>96</v>
      </c>
    </row>
    <row r="2070" spans="1:12" s="235" customFormat="1" hidden="1" outlineLevel="2" x14ac:dyDescent="0.25">
      <c r="A2070" s="247"/>
      <c r="B2070" s="245"/>
      <c r="C2070" s="246" t="s">
        <v>19</v>
      </c>
      <c r="D2070" s="245" t="s">
        <v>16</v>
      </c>
      <c r="E2070" s="244">
        <v>0.16</v>
      </c>
      <c r="F2070" s="244">
        <v>1</v>
      </c>
      <c r="G2070" s="244">
        <v>0.16</v>
      </c>
      <c r="H2070" s="244">
        <v>11.6</v>
      </c>
      <c r="I2070" s="244">
        <v>1</v>
      </c>
      <c r="J2070" s="244">
        <v>1.86</v>
      </c>
      <c r="K2070" s="244"/>
      <c r="L2070" s="244">
        <v>17</v>
      </c>
    </row>
    <row r="2071" spans="1:12" s="224" customFormat="1" collapsed="1" x14ac:dyDescent="0.25">
      <c r="A2071" s="229"/>
      <c r="B2071" s="228" t="s">
        <v>2</v>
      </c>
      <c r="C2071" s="227" t="s">
        <v>413</v>
      </c>
      <c r="D2071" s="226"/>
      <c r="E2071" s="225"/>
      <c r="F2071" s="225"/>
      <c r="G2071" s="225"/>
      <c r="H2071" s="225">
        <v>1.86</v>
      </c>
      <c r="I2071" s="225">
        <v>1</v>
      </c>
      <c r="J2071" s="225">
        <v>1.86</v>
      </c>
      <c r="K2071" s="225">
        <v>23.1</v>
      </c>
      <c r="L2071" s="225">
        <v>43</v>
      </c>
    </row>
    <row r="2072" spans="1:12" s="241" customFormat="1" hidden="1" outlineLevel="2" x14ac:dyDescent="0.25">
      <c r="A2072" s="243"/>
      <c r="B2072" s="228"/>
      <c r="C2072" s="242" t="s">
        <v>19</v>
      </c>
      <c r="D2072" s="226" t="s">
        <v>16</v>
      </c>
      <c r="E2072" s="225">
        <v>0.16</v>
      </c>
      <c r="F2072" s="225">
        <v>1</v>
      </c>
      <c r="G2072" s="225">
        <v>0.16</v>
      </c>
      <c r="H2072" s="225"/>
      <c r="I2072" s="225">
        <v>1</v>
      </c>
      <c r="J2072" s="225">
        <v>1.86</v>
      </c>
      <c r="K2072" s="225">
        <v>23.1</v>
      </c>
      <c r="L2072" s="225">
        <v>43</v>
      </c>
    </row>
    <row r="2073" spans="1:12" s="224" customFormat="1" collapsed="1" x14ac:dyDescent="0.25">
      <c r="A2073" s="229"/>
      <c r="B2073" s="228" t="s">
        <v>3</v>
      </c>
      <c r="C2073" s="227" t="s">
        <v>402</v>
      </c>
      <c r="D2073" s="226"/>
      <c r="E2073" s="225"/>
      <c r="F2073" s="225"/>
      <c r="G2073" s="225"/>
      <c r="H2073" s="225">
        <v>0.18</v>
      </c>
      <c r="I2073" s="225">
        <v>1</v>
      </c>
      <c r="J2073" s="225">
        <v>0.18</v>
      </c>
      <c r="K2073" s="225"/>
      <c r="L2073" s="225"/>
    </row>
    <row r="2074" spans="1:12" s="230" customFormat="1" outlineLevel="1" x14ac:dyDescent="0.25">
      <c r="A2074" s="234"/>
      <c r="B2074" s="232"/>
      <c r="C2074" s="233" t="s">
        <v>399</v>
      </c>
      <c r="D2074" s="232" t="s">
        <v>16</v>
      </c>
      <c r="E2074" s="231">
        <v>1.03</v>
      </c>
      <c r="F2074" s="231">
        <v>1</v>
      </c>
      <c r="G2074" s="231">
        <v>1.03</v>
      </c>
      <c r="H2074" s="231"/>
      <c r="I2074" s="231"/>
      <c r="J2074" s="231"/>
      <c r="K2074" s="231"/>
      <c r="L2074" s="231"/>
    </row>
    <row r="2075" spans="1:12" s="230" customFormat="1" outlineLevel="1" x14ac:dyDescent="0.25">
      <c r="A2075" s="234"/>
      <c r="B2075" s="232"/>
      <c r="C2075" s="233" t="s">
        <v>412</v>
      </c>
      <c r="D2075" s="232" t="s">
        <v>16</v>
      </c>
      <c r="E2075" s="231">
        <v>0.16</v>
      </c>
      <c r="F2075" s="231">
        <v>1</v>
      </c>
      <c r="G2075" s="231">
        <v>0.16</v>
      </c>
      <c r="H2075" s="231"/>
      <c r="I2075" s="231"/>
      <c r="J2075" s="231"/>
      <c r="K2075" s="231"/>
      <c r="L2075" s="231"/>
    </row>
    <row r="2076" spans="1:12" s="235" customFormat="1" x14ac:dyDescent="0.25">
      <c r="A2076" s="240"/>
      <c r="B2076" s="239"/>
      <c r="C2076" s="238" t="s">
        <v>398</v>
      </c>
      <c r="D2076" s="237"/>
      <c r="E2076" s="236"/>
      <c r="F2076" s="236"/>
      <c r="G2076" s="236"/>
      <c r="H2076" s="236"/>
      <c r="I2076" s="236"/>
      <c r="J2076" s="236">
        <v>19.48</v>
      </c>
      <c r="K2076" s="236"/>
      <c r="L2076" s="236"/>
    </row>
    <row r="2077" spans="1:12" s="230" customFormat="1" outlineLevel="1" x14ac:dyDescent="0.25">
      <c r="A2077" s="234"/>
      <c r="B2077" s="232"/>
      <c r="C2077" s="233" t="s">
        <v>397</v>
      </c>
      <c r="D2077" s="232"/>
      <c r="E2077" s="231"/>
      <c r="F2077" s="231"/>
      <c r="G2077" s="231"/>
      <c r="H2077" s="231"/>
      <c r="I2077" s="231"/>
      <c r="J2077" s="231">
        <v>10.65</v>
      </c>
      <c r="K2077" s="231"/>
      <c r="L2077" s="231">
        <v>246</v>
      </c>
    </row>
    <row r="2078" spans="1:12" s="224" customFormat="1" ht="22.5" x14ac:dyDescent="0.25">
      <c r="A2078" s="229"/>
      <c r="B2078" s="228" t="s">
        <v>872</v>
      </c>
      <c r="C2078" s="227" t="s">
        <v>873</v>
      </c>
      <c r="D2078" s="226" t="s">
        <v>20</v>
      </c>
      <c r="E2078" s="225">
        <v>90</v>
      </c>
      <c r="F2078" s="225">
        <v>1</v>
      </c>
      <c r="G2078" s="225">
        <v>90</v>
      </c>
      <c r="H2078" s="225"/>
      <c r="I2078" s="225"/>
      <c r="J2078" s="225">
        <v>9.59</v>
      </c>
      <c r="K2078" s="225"/>
      <c r="L2078" s="225">
        <v>221</v>
      </c>
    </row>
    <row r="2079" spans="1:12" s="224" customFormat="1" ht="22.5" x14ac:dyDescent="0.25">
      <c r="A2079" s="229"/>
      <c r="B2079" s="228" t="s">
        <v>872</v>
      </c>
      <c r="C2079" s="227" t="s">
        <v>871</v>
      </c>
      <c r="D2079" s="226" t="s">
        <v>20</v>
      </c>
      <c r="E2079" s="225">
        <v>46</v>
      </c>
      <c r="F2079" s="225">
        <v>1</v>
      </c>
      <c r="G2079" s="225">
        <v>46</v>
      </c>
      <c r="H2079" s="225"/>
      <c r="I2079" s="225"/>
      <c r="J2079" s="225">
        <v>4.9000000000000004</v>
      </c>
      <c r="K2079" s="225"/>
      <c r="L2079" s="225">
        <v>113</v>
      </c>
    </row>
    <row r="2080" spans="1:12" s="195" customFormat="1" x14ac:dyDescent="0.25">
      <c r="A2080" s="215"/>
      <c r="B2080" s="215"/>
      <c r="C2080" s="216" t="s">
        <v>390</v>
      </c>
      <c r="D2080" s="215"/>
      <c r="E2080" s="214"/>
      <c r="F2080" s="214"/>
      <c r="G2080" s="214"/>
      <c r="H2080" s="214"/>
      <c r="I2080" s="214"/>
      <c r="J2080" s="213">
        <v>33.97</v>
      </c>
      <c r="K2080" s="213"/>
      <c r="L2080" s="213"/>
    </row>
    <row r="2081" spans="1:12" s="217" customFormat="1" ht="45.95" customHeight="1" x14ac:dyDescent="0.25">
      <c r="A2081" s="223" t="s">
        <v>826</v>
      </c>
      <c r="B2081" s="222" t="s">
        <v>869</v>
      </c>
      <c r="C2081" s="221" t="s">
        <v>868</v>
      </c>
      <c r="D2081" s="220" t="s">
        <v>357</v>
      </c>
      <c r="E2081" s="219">
        <v>1</v>
      </c>
      <c r="F2081" s="219">
        <v>1</v>
      </c>
      <c r="G2081" s="219">
        <v>1</v>
      </c>
      <c r="H2081" s="218">
        <v>6695.11</v>
      </c>
      <c r="I2081" s="218">
        <v>1</v>
      </c>
      <c r="J2081" s="218">
        <v>6695.11</v>
      </c>
      <c r="K2081" s="218"/>
      <c r="L2081" s="218"/>
    </row>
    <row r="2082" spans="1:12" s="230" customFormat="1" outlineLevel="1" x14ac:dyDescent="0.25">
      <c r="A2082" s="234"/>
      <c r="B2082" s="232"/>
      <c r="C2082" s="233" t="s">
        <v>816</v>
      </c>
      <c r="D2082" s="232"/>
      <c r="E2082" s="231"/>
      <c r="F2082" s="231"/>
      <c r="G2082" s="231"/>
      <c r="H2082" s="231">
        <v>6695.11</v>
      </c>
      <c r="I2082" s="231"/>
      <c r="J2082" s="231">
        <v>6695.11</v>
      </c>
      <c r="K2082" s="231"/>
      <c r="L2082" s="231"/>
    </row>
    <row r="2083" spans="1:12" s="195" customFormat="1" x14ac:dyDescent="0.25">
      <c r="A2083" s="215"/>
      <c r="B2083" s="215"/>
      <c r="C2083" s="216" t="s">
        <v>390</v>
      </c>
      <c r="D2083" s="215"/>
      <c r="E2083" s="214"/>
      <c r="F2083" s="214"/>
      <c r="G2083" s="214"/>
      <c r="H2083" s="214"/>
      <c r="I2083" s="214"/>
      <c r="J2083" s="213">
        <v>6695.11</v>
      </c>
      <c r="K2083" s="213"/>
      <c r="L2083" s="213"/>
    </row>
    <row r="2084" spans="1:12" s="217" customFormat="1" ht="107.1" customHeight="1" x14ac:dyDescent="0.25">
      <c r="A2084" s="223" t="s">
        <v>821</v>
      </c>
      <c r="B2084" s="222" t="s">
        <v>866</v>
      </c>
      <c r="C2084" s="221" t="s">
        <v>865</v>
      </c>
      <c r="D2084" s="220" t="s">
        <v>357</v>
      </c>
      <c r="E2084" s="219">
        <v>1</v>
      </c>
      <c r="F2084" s="219">
        <v>1</v>
      </c>
      <c r="G2084" s="219">
        <v>1</v>
      </c>
      <c r="H2084" s="218"/>
      <c r="I2084" s="218"/>
      <c r="J2084" s="218"/>
      <c r="K2084" s="218"/>
      <c r="L2084" s="218"/>
    </row>
    <row r="2085" spans="1:12" s="224" customFormat="1" x14ac:dyDescent="0.25">
      <c r="A2085" s="229"/>
      <c r="B2085" s="228" t="s">
        <v>0</v>
      </c>
      <c r="C2085" s="227" t="s">
        <v>404</v>
      </c>
      <c r="D2085" s="226"/>
      <c r="E2085" s="225"/>
      <c r="F2085" s="225"/>
      <c r="G2085" s="225"/>
      <c r="H2085" s="225">
        <v>103.14</v>
      </c>
      <c r="I2085" s="225">
        <v>1</v>
      </c>
      <c r="J2085" s="225">
        <v>103.14</v>
      </c>
      <c r="K2085" s="225">
        <v>23.1</v>
      </c>
      <c r="L2085" s="225">
        <v>2383</v>
      </c>
    </row>
    <row r="2086" spans="1:12" s="241" customFormat="1" hidden="1" outlineLevel="2" x14ac:dyDescent="0.25">
      <c r="A2086" s="243"/>
      <c r="B2086" s="228"/>
      <c r="C2086" s="242" t="s">
        <v>864</v>
      </c>
      <c r="D2086" s="226" t="s">
        <v>16</v>
      </c>
      <c r="E2086" s="225">
        <v>9.3000000000000007</v>
      </c>
      <c r="F2086" s="225">
        <v>1</v>
      </c>
      <c r="G2086" s="225">
        <v>9.3000000000000007</v>
      </c>
      <c r="H2086" s="225"/>
      <c r="I2086" s="225">
        <v>1</v>
      </c>
      <c r="J2086" s="225">
        <v>103.14</v>
      </c>
      <c r="K2086" s="225">
        <v>23.1</v>
      </c>
      <c r="L2086" s="225">
        <v>2383</v>
      </c>
    </row>
    <row r="2087" spans="1:12" s="224" customFormat="1" collapsed="1" x14ac:dyDescent="0.25">
      <c r="A2087" s="229"/>
      <c r="B2087" s="228" t="s">
        <v>1</v>
      </c>
      <c r="C2087" s="227" t="s">
        <v>415</v>
      </c>
      <c r="D2087" s="226"/>
      <c r="E2087" s="225"/>
      <c r="F2087" s="225"/>
      <c r="G2087" s="225"/>
      <c r="H2087" s="225">
        <v>36</v>
      </c>
      <c r="I2087" s="225">
        <v>1</v>
      </c>
      <c r="J2087" s="225">
        <v>36</v>
      </c>
      <c r="K2087" s="225"/>
      <c r="L2087" s="225"/>
    </row>
    <row r="2088" spans="1:12" s="241" customFormat="1" hidden="1" outlineLevel="2" x14ac:dyDescent="0.25">
      <c r="A2088" s="243" t="s">
        <v>0</v>
      </c>
      <c r="B2088" s="228" t="s">
        <v>556</v>
      </c>
      <c r="C2088" s="242" t="s">
        <v>37</v>
      </c>
      <c r="D2088" s="226" t="s">
        <v>18</v>
      </c>
      <c r="E2088" s="225">
        <v>0.4</v>
      </c>
      <c r="F2088" s="225">
        <v>1</v>
      </c>
      <c r="G2088" s="225">
        <v>0.4</v>
      </c>
      <c r="H2088" s="225">
        <v>89.99</v>
      </c>
      <c r="I2088" s="225">
        <v>1</v>
      </c>
      <c r="J2088" s="225">
        <v>36</v>
      </c>
      <c r="K2088" s="225">
        <v>9.1300000000000008</v>
      </c>
      <c r="L2088" s="225">
        <v>329</v>
      </c>
    </row>
    <row r="2089" spans="1:12" s="235" customFormat="1" hidden="1" outlineLevel="2" x14ac:dyDescent="0.25">
      <c r="A2089" s="247"/>
      <c r="B2089" s="245"/>
      <c r="C2089" s="246" t="s">
        <v>19</v>
      </c>
      <c r="D2089" s="245" t="s">
        <v>16</v>
      </c>
      <c r="E2089" s="244">
        <v>0.4</v>
      </c>
      <c r="F2089" s="244">
        <v>1</v>
      </c>
      <c r="G2089" s="244">
        <v>0.4</v>
      </c>
      <c r="H2089" s="244">
        <v>10.06</v>
      </c>
      <c r="I2089" s="244">
        <v>1</v>
      </c>
      <c r="J2089" s="244">
        <v>4.0199999999999996</v>
      </c>
      <c r="K2089" s="244"/>
      <c r="L2089" s="244">
        <v>37</v>
      </c>
    </row>
    <row r="2090" spans="1:12" s="224" customFormat="1" collapsed="1" x14ac:dyDescent="0.25">
      <c r="A2090" s="229"/>
      <c r="B2090" s="228" t="s">
        <v>2</v>
      </c>
      <c r="C2090" s="227" t="s">
        <v>413</v>
      </c>
      <c r="D2090" s="226"/>
      <c r="E2090" s="225"/>
      <c r="F2090" s="225"/>
      <c r="G2090" s="225"/>
      <c r="H2090" s="225">
        <v>4.0199999999999996</v>
      </c>
      <c r="I2090" s="225">
        <v>1</v>
      </c>
      <c r="J2090" s="225">
        <v>4.0199999999999996</v>
      </c>
      <c r="K2090" s="225">
        <v>23.1</v>
      </c>
      <c r="L2090" s="225">
        <v>93</v>
      </c>
    </row>
    <row r="2091" spans="1:12" s="241" customFormat="1" hidden="1" outlineLevel="2" x14ac:dyDescent="0.25">
      <c r="A2091" s="243"/>
      <c r="B2091" s="228"/>
      <c r="C2091" s="242" t="s">
        <v>19</v>
      </c>
      <c r="D2091" s="226" t="s">
        <v>16</v>
      </c>
      <c r="E2091" s="225">
        <v>0.4</v>
      </c>
      <c r="F2091" s="225">
        <v>1</v>
      </c>
      <c r="G2091" s="225">
        <v>0.4</v>
      </c>
      <c r="H2091" s="225"/>
      <c r="I2091" s="225">
        <v>1</v>
      </c>
      <c r="J2091" s="225">
        <v>4.0199999999999996</v>
      </c>
      <c r="K2091" s="225">
        <v>23.1</v>
      </c>
      <c r="L2091" s="225">
        <v>93</v>
      </c>
    </row>
    <row r="2092" spans="1:12" s="224" customFormat="1" collapsed="1" x14ac:dyDescent="0.25">
      <c r="A2092" s="229"/>
      <c r="B2092" s="228" t="s">
        <v>3</v>
      </c>
      <c r="C2092" s="227" t="s">
        <v>402</v>
      </c>
      <c r="D2092" s="226"/>
      <c r="E2092" s="225"/>
      <c r="F2092" s="225"/>
      <c r="G2092" s="225"/>
      <c r="H2092" s="225">
        <v>48.16</v>
      </c>
      <c r="I2092" s="225">
        <v>1</v>
      </c>
      <c r="J2092" s="225">
        <v>48.16</v>
      </c>
      <c r="K2092" s="225"/>
      <c r="L2092" s="225"/>
    </row>
    <row r="2093" spans="1:12" s="241" customFormat="1" hidden="1" outlineLevel="2" x14ac:dyDescent="0.25">
      <c r="A2093" s="243" t="s">
        <v>1</v>
      </c>
      <c r="B2093" s="228" t="s">
        <v>761</v>
      </c>
      <c r="C2093" s="242" t="s">
        <v>760</v>
      </c>
      <c r="D2093" s="226" t="s">
        <v>31</v>
      </c>
      <c r="E2093" s="225">
        <v>2.9999999999999997E-4</v>
      </c>
      <c r="F2093" s="225">
        <v>1</v>
      </c>
      <c r="G2093" s="225">
        <v>2.9999999999999997E-4</v>
      </c>
      <c r="H2093" s="225">
        <v>729.98</v>
      </c>
      <c r="I2093" s="225">
        <v>1</v>
      </c>
      <c r="J2093" s="225">
        <v>0.22</v>
      </c>
      <c r="K2093" s="225">
        <v>5.34</v>
      </c>
      <c r="L2093" s="225">
        <v>1</v>
      </c>
    </row>
    <row r="2094" spans="1:12" s="241" customFormat="1" hidden="1" outlineLevel="2" x14ac:dyDescent="0.25">
      <c r="A2094" s="243" t="s">
        <v>2</v>
      </c>
      <c r="B2094" s="228" t="s">
        <v>651</v>
      </c>
      <c r="C2094" s="242" t="s">
        <v>41</v>
      </c>
      <c r="D2094" s="226" t="s">
        <v>30</v>
      </c>
      <c r="E2094" s="225">
        <v>0.3</v>
      </c>
      <c r="F2094" s="225">
        <v>1</v>
      </c>
      <c r="G2094" s="225">
        <v>0.3</v>
      </c>
      <c r="H2094" s="225">
        <v>9.0399999999999991</v>
      </c>
      <c r="I2094" s="225">
        <v>1</v>
      </c>
      <c r="J2094" s="225">
        <v>2.71</v>
      </c>
      <c r="K2094" s="225">
        <v>5.34</v>
      </c>
      <c r="L2094" s="225">
        <v>14</v>
      </c>
    </row>
    <row r="2095" spans="1:12" s="241" customFormat="1" ht="25.5" hidden="1" outlineLevel="2" x14ac:dyDescent="0.25">
      <c r="A2095" s="243" t="s">
        <v>3</v>
      </c>
      <c r="B2095" s="228" t="s">
        <v>863</v>
      </c>
      <c r="C2095" s="242" t="s">
        <v>862</v>
      </c>
      <c r="D2095" s="226" t="s">
        <v>31</v>
      </c>
      <c r="E2095" s="225">
        <v>2.0000000000000002E-5</v>
      </c>
      <c r="F2095" s="225">
        <v>1</v>
      </c>
      <c r="G2095" s="225">
        <v>2.0000000000000002E-5</v>
      </c>
      <c r="H2095" s="225">
        <v>15481</v>
      </c>
      <c r="I2095" s="225">
        <v>1</v>
      </c>
      <c r="J2095" s="225">
        <v>0.31</v>
      </c>
      <c r="K2095" s="225">
        <v>5.34</v>
      </c>
      <c r="L2095" s="225">
        <v>2</v>
      </c>
    </row>
    <row r="2096" spans="1:12" s="241" customFormat="1" hidden="1" outlineLevel="2" x14ac:dyDescent="0.25">
      <c r="A2096" s="243" t="s">
        <v>4</v>
      </c>
      <c r="B2096" s="228" t="s">
        <v>861</v>
      </c>
      <c r="C2096" s="242" t="s">
        <v>860</v>
      </c>
      <c r="D2096" s="226" t="s">
        <v>30</v>
      </c>
      <c r="E2096" s="225">
        <v>0.03</v>
      </c>
      <c r="F2096" s="225">
        <v>1</v>
      </c>
      <c r="G2096" s="225">
        <v>0.03</v>
      </c>
      <c r="H2096" s="225">
        <v>35.630000000000003</v>
      </c>
      <c r="I2096" s="225">
        <v>1</v>
      </c>
      <c r="J2096" s="225">
        <v>1.07</v>
      </c>
      <c r="K2096" s="225">
        <v>5.34</v>
      </c>
      <c r="L2096" s="225">
        <v>6</v>
      </c>
    </row>
    <row r="2097" spans="1:12" s="241" customFormat="1" ht="25.5" hidden="1" outlineLevel="2" x14ac:dyDescent="0.25">
      <c r="A2097" s="243" t="s">
        <v>6</v>
      </c>
      <c r="B2097" s="228" t="s">
        <v>859</v>
      </c>
      <c r="C2097" s="242" t="s">
        <v>858</v>
      </c>
      <c r="D2097" s="226" t="s">
        <v>31</v>
      </c>
      <c r="E2097" s="225">
        <v>1E-4</v>
      </c>
      <c r="F2097" s="225">
        <v>1</v>
      </c>
      <c r="G2097" s="225">
        <v>1E-4</v>
      </c>
      <c r="H2097" s="225">
        <v>37517</v>
      </c>
      <c r="I2097" s="225">
        <v>1</v>
      </c>
      <c r="J2097" s="225">
        <v>3.75</v>
      </c>
      <c r="K2097" s="225">
        <v>5.34</v>
      </c>
      <c r="L2097" s="225">
        <v>20</v>
      </c>
    </row>
    <row r="2098" spans="1:12" s="241" customFormat="1" hidden="1" outlineLevel="2" x14ac:dyDescent="0.25">
      <c r="A2098" s="243" t="s">
        <v>7</v>
      </c>
      <c r="B2098" s="228" t="s">
        <v>857</v>
      </c>
      <c r="C2098" s="242" t="s">
        <v>856</v>
      </c>
      <c r="D2098" s="226" t="s">
        <v>30</v>
      </c>
      <c r="E2098" s="225">
        <v>0.01</v>
      </c>
      <c r="F2098" s="225">
        <v>1</v>
      </c>
      <c r="G2098" s="225">
        <v>0.01</v>
      </c>
      <c r="H2098" s="225">
        <v>27.74</v>
      </c>
      <c r="I2098" s="225">
        <v>1</v>
      </c>
      <c r="J2098" s="225">
        <v>0.28000000000000003</v>
      </c>
      <c r="K2098" s="225">
        <v>5.34</v>
      </c>
      <c r="L2098" s="225">
        <v>1</v>
      </c>
    </row>
    <row r="2099" spans="1:12" s="241" customFormat="1" hidden="1" outlineLevel="2" x14ac:dyDescent="0.25">
      <c r="A2099" s="243" t="s">
        <v>8</v>
      </c>
      <c r="B2099" s="228" t="s">
        <v>855</v>
      </c>
      <c r="C2099" s="242" t="s">
        <v>854</v>
      </c>
      <c r="D2099" s="226" t="s">
        <v>30</v>
      </c>
      <c r="E2099" s="225">
        <v>0.02</v>
      </c>
      <c r="F2099" s="225">
        <v>1</v>
      </c>
      <c r="G2099" s="225">
        <v>0.02</v>
      </c>
      <c r="H2099" s="225">
        <v>15.37</v>
      </c>
      <c r="I2099" s="225">
        <v>1</v>
      </c>
      <c r="J2099" s="225">
        <v>0.31</v>
      </c>
      <c r="K2099" s="225">
        <v>5.34</v>
      </c>
      <c r="L2099" s="225">
        <v>2</v>
      </c>
    </row>
    <row r="2100" spans="1:12" s="241" customFormat="1" ht="25.5" hidden="1" outlineLevel="2" x14ac:dyDescent="0.25">
      <c r="A2100" s="243" t="s">
        <v>9</v>
      </c>
      <c r="B2100" s="228" t="s">
        <v>853</v>
      </c>
      <c r="C2100" s="242" t="s">
        <v>852</v>
      </c>
      <c r="D2100" s="226" t="s">
        <v>355</v>
      </c>
      <c r="E2100" s="225">
        <v>0.1</v>
      </c>
      <c r="F2100" s="225">
        <v>1</v>
      </c>
      <c r="G2100" s="225">
        <v>0.1</v>
      </c>
      <c r="H2100" s="225">
        <v>83</v>
      </c>
      <c r="I2100" s="225">
        <v>1</v>
      </c>
      <c r="J2100" s="225">
        <v>8.3000000000000007</v>
      </c>
      <c r="K2100" s="225">
        <v>5.34</v>
      </c>
      <c r="L2100" s="225">
        <v>44</v>
      </c>
    </row>
    <row r="2101" spans="1:12" s="241" customFormat="1" hidden="1" outlineLevel="2" x14ac:dyDescent="0.25">
      <c r="A2101" s="243" t="s">
        <v>10</v>
      </c>
      <c r="B2101" s="228" t="s">
        <v>851</v>
      </c>
      <c r="C2101" s="242" t="s">
        <v>850</v>
      </c>
      <c r="D2101" s="226" t="s">
        <v>355</v>
      </c>
      <c r="E2101" s="225">
        <v>0.1</v>
      </c>
      <c r="F2101" s="225">
        <v>1</v>
      </c>
      <c r="G2101" s="225">
        <v>0.1</v>
      </c>
      <c r="H2101" s="225">
        <v>203</v>
      </c>
      <c r="I2101" s="225">
        <v>1</v>
      </c>
      <c r="J2101" s="225">
        <v>20.3</v>
      </c>
      <c r="K2101" s="225">
        <v>5.34</v>
      </c>
      <c r="L2101" s="225">
        <v>108</v>
      </c>
    </row>
    <row r="2102" spans="1:12" s="241" customFormat="1" ht="25.5" hidden="1" outlineLevel="2" x14ac:dyDescent="0.25">
      <c r="A2102" s="243" t="s">
        <v>26</v>
      </c>
      <c r="B2102" s="228" t="s">
        <v>849</v>
      </c>
      <c r="C2102" s="242" t="s">
        <v>848</v>
      </c>
      <c r="D2102" s="226" t="s">
        <v>31</v>
      </c>
      <c r="E2102" s="225">
        <v>6.0000000000000002E-5</v>
      </c>
      <c r="F2102" s="225">
        <v>1</v>
      </c>
      <c r="G2102" s="225">
        <v>6.0000000000000002E-5</v>
      </c>
      <c r="H2102" s="225">
        <v>65750</v>
      </c>
      <c r="I2102" s="225">
        <v>1</v>
      </c>
      <c r="J2102" s="225">
        <v>3.95</v>
      </c>
      <c r="K2102" s="225">
        <v>5.34</v>
      </c>
      <c r="L2102" s="225">
        <v>21</v>
      </c>
    </row>
    <row r="2103" spans="1:12" s="241" customFormat="1" ht="25.5" hidden="1" outlineLevel="2" x14ac:dyDescent="0.25">
      <c r="A2103" s="243" t="s">
        <v>27</v>
      </c>
      <c r="B2103" s="228" t="s">
        <v>847</v>
      </c>
      <c r="C2103" s="242" t="s">
        <v>846</v>
      </c>
      <c r="D2103" s="226" t="s">
        <v>30</v>
      </c>
      <c r="E2103" s="225">
        <v>0.08</v>
      </c>
      <c r="F2103" s="225">
        <v>1</v>
      </c>
      <c r="G2103" s="225">
        <v>0.08</v>
      </c>
      <c r="H2103" s="225">
        <v>38.340000000000003</v>
      </c>
      <c r="I2103" s="225">
        <v>1</v>
      </c>
      <c r="J2103" s="225">
        <v>3.07</v>
      </c>
      <c r="K2103" s="225">
        <v>5.34</v>
      </c>
      <c r="L2103" s="225">
        <v>16</v>
      </c>
    </row>
    <row r="2104" spans="1:12" s="241" customFormat="1" ht="38.25" hidden="1" outlineLevel="2" x14ac:dyDescent="0.25">
      <c r="A2104" s="243" t="s">
        <v>28</v>
      </c>
      <c r="B2104" s="228" t="s">
        <v>845</v>
      </c>
      <c r="C2104" s="242" t="s">
        <v>844</v>
      </c>
      <c r="D2104" s="226" t="s">
        <v>30</v>
      </c>
      <c r="E2104" s="225">
        <v>0.02</v>
      </c>
      <c r="F2104" s="225">
        <v>1</v>
      </c>
      <c r="G2104" s="225">
        <v>0.02</v>
      </c>
      <c r="H2104" s="225">
        <v>91.29</v>
      </c>
      <c r="I2104" s="225">
        <v>1</v>
      </c>
      <c r="J2104" s="225">
        <v>1.83</v>
      </c>
      <c r="K2104" s="225">
        <v>5.34</v>
      </c>
      <c r="L2104" s="225">
        <v>10</v>
      </c>
    </row>
    <row r="2105" spans="1:12" s="230" customFormat="1" outlineLevel="1" collapsed="1" x14ac:dyDescent="0.25">
      <c r="A2105" s="234"/>
      <c r="B2105" s="232"/>
      <c r="C2105" s="233" t="s">
        <v>399</v>
      </c>
      <c r="D2105" s="232" t="s">
        <v>16</v>
      </c>
      <c r="E2105" s="231">
        <v>9.3000000000000007</v>
      </c>
      <c r="F2105" s="231">
        <v>1</v>
      </c>
      <c r="G2105" s="231">
        <v>9.3000000000000007</v>
      </c>
      <c r="H2105" s="231"/>
      <c r="I2105" s="231"/>
      <c r="J2105" s="231"/>
      <c r="K2105" s="231"/>
      <c r="L2105" s="231"/>
    </row>
    <row r="2106" spans="1:12" s="230" customFormat="1" outlineLevel="1" x14ac:dyDescent="0.25">
      <c r="A2106" s="234"/>
      <c r="B2106" s="232"/>
      <c r="C2106" s="233" t="s">
        <v>412</v>
      </c>
      <c r="D2106" s="232" t="s">
        <v>16</v>
      </c>
      <c r="E2106" s="231">
        <v>0.4</v>
      </c>
      <c r="F2106" s="231">
        <v>1</v>
      </c>
      <c r="G2106" s="231">
        <v>0.4</v>
      </c>
      <c r="H2106" s="231"/>
      <c r="I2106" s="231"/>
      <c r="J2106" s="231"/>
      <c r="K2106" s="231"/>
      <c r="L2106" s="231"/>
    </row>
    <row r="2107" spans="1:12" s="235" customFormat="1" x14ac:dyDescent="0.25">
      <c r="A2107" s="240"/>
      <c r="B2107" s="239"/>
      <c r="C2107" s="238" t="s">
        <v>398</v>
      </c>
      <c r="D2107" s="237"/>
      <c r="E2107" s="236"/>
      <c r="F2107" s="236"/>
      <c r="G2107" s="236"/>
      <c r="H2107" s="236"/>
      <c r="I2107" s="236"/>
      <c r="J2107" s="236">
        <v>187.3</v>
      </c>
      <c r="K2107" s="236"/>
      <c r="L2107" s="236"/>
    </row>
    <row r="2108" spans="1:12" s="230" customFormat="1" outlineLevel="1" x14ac:dyDescent="0.25">
      <c r="A2108" s="234"/>
      <c r="B2108" s="232"/>
      <c r="C2108" s="233" t="s">
        <v>397</v>
      </c>
      <c r="D2108" s="232"/>
      <c r="E2108" s="231"/>
      <c r="F2108" s="231"/>
      <c r="G2108" s="231"/>
      <c r="H2108" s="231"/>
      <c r="I2108" s="231"/>
      <c r="J2108" s="231">
        <v>107.16</v>
      </c>
      <c r="K2108" s="231"/>
      <c r="L2108" s="231">
        <v>2475</v>
      </c>
    </row>
    <row r="2109" spans="1:12" s="224" customFormat="1" x14ac:dyDescent="0.25">
      <c r="A2109" s="229"/>
      <c r="B2109" s="228" t="s">
        <v>842</v>
      </c>
      <c r="C2109" s="227" t="s">
        <v>843</v>
      </c>
      <c r="D2109" s="226" t="s">
        <v>20</v>
      </c>
      <c r="E2109" s="225">
        <v>90</v>
      </c>
      <c r="F2109" s="225">
        <v>1</v>
      </c>
      <c r="G2109" s="225">
        <v>90</v>
      </c>
      <c r="H2109" s="225"/>
      <c r="I2109" s="225"/>
      <c r="J2109" s="225">
        <v>96.44</v>
      </c>
      <c r="K2109" s="225"/>
      <c r="L2109" s="225">
        <v>2228</v>
      </c>
    </row>
    <row r="2110" spans="1:12" s="224" customFormat="1" x14ac:dyDescent="0.25">
      <c r="A2110" s="229"/>
      <c r="B2110" s="228" t="s">
        <v>842</v>
      </c>
      <c r="C2110" s="227" t="s">
        <v>841</v>
      </c>
      <c r="D2110" s="226" t="s">
        <v>20</v>
      </c>
      <c r="E2110" s="225">
        <v>46</v>
      </c>
      <c r="F2110" s="225">
        <v>1</v>
      </c>
      <c r="G2110" s="225">
        <v>46</v>
      </c>
      <c r="H2110" s="225"/>
      <c r="I2110" s="225"/>
      <c r="J2110" s="225">
        <v>49.29</v>
      </c>
      <c r="K2110" s="225"/>
      <c r="L2110" s="225">
        <v>1139</v>
      </c>
    </row>
    <row r="2111" spans="1:12" s="195" customFormat="1" x14ac:dyDescent="0.25">
      <c r="A2111" s="215"/>
      <c r="B2111" s="215"/>
      <c r="C2111" s="216" t="s">
        <v>390</v>
      </c>
      <c r="D2111" s="215"/>
      <c r="E2111" s="214"/>
      <c r="F2111" s="214"/>
      <c r="G2111" s="214"/>
      <c r="H2111" s="214"/>
      <c r="I2111" s="214"/>
      <c r="J2111" s="213">
        <v>333.03</v>
      </c>
      <c r="K2111" s="213"/>
      <c r="L2111" s="213"/>
    </row>
    <row r="2112" spans="1:12" s="217" customFormat="1" ht="45.95" customHeight="1" x14ac:dyDescent="0.25">
      <c r="A2112" s="223" t="s">
        <v>818</v>
      </c>
      <c r="B2112" s="222" t="s">
        <v>839</v>
      </c>
      <c r="C2112" s="221" t="s">
        <v>838</v>
      </c>
      <c r="D2112" s="220" t="s">
        <v>357</v>
      </c>
      <c r="E2112" s="219">
        <v>1</v>
      </c>
      <c r="F2112" s="219">
        <v>1</v>
      </c>
      <c r="G2112" s="219">
        <v>1</v>
      </c>
      <c r="H2112" s="218">
        <v>3494.97</v>
      </c>
      <c r="I2112" s="218">
        <v>1</v>
      </c>
      <c r="J2112" s="218">
        <v>3494.97</v>
      </c>
      <c r="K2112" s="218"/>
      <c r="L2112" s="218"/>
    </row>
    <row r="2113" spans="1:12" s="230" customFormat="1" outlineLevel="1" x14ac:dyDescent="0.25">
      <c r="A2113" s="234"/>
      <c r="B2113" s="232"/>
      <c r="C2113" s="233" t="s">
        <v>816</v>
      </c>
      <c r="D2113" s="232"/>
      <c r="E2113" s="231"/>
      <c r="F2113" s="231"/>
      <c r="G2113" s="231"/>
      <c r="H2113" s="231">
        <v>3494.97</v>
      </c>
      <c r="I2113" s="231"/>
      <c r="J2113" s="231">
        <v>3494.97</v>
      </c>
      <c r="K2113" s="231"/>
      <c r="L2113" s="231"/>
    </row>
    <row r="2114" spans="1:12" s="195" customFormat="1" x14ac:dyDescent="0.25">
      <c r="A2114" s="215"/>
      <c r="B2114" s="215"/>
      <c r="C2114" s="216" t="s">
        <v>390</v>
      </c>
      <c r="D2114" s="215"/>
      <c r="E2114" s="214"/>
      <c r="F2114" s="214"/>
      <c r="G2114" s="214"/>
      <c r="H2114" s="214"/>
      <c r="I2114" s="214"/>
      <c r="J2114" s="213">
        <v>3494.97</v>
      </c>
      <c r="K2114" s="213"/>
      <c r="L2114" s="213"/>
    </row>
    <row r="2115" spans="1:12" s="217" customFormat="1" ht="107.1" customHeight="1" x14ac:dyDescent="0.25">
      <c r="A2115" s="223" t="s">
        <v>817</v>
      </c>
      <c r="B2115" s="222" t="s">
        <v>836</v>
      </c>
      <c r="C2115" s="221" t="s">
        <v>835</v>
      </c>
      <c r="D2115" s="220" t="s">
        <v>21</v>
      </c>
      <c r="E2115" s="219">
        <v>32.5</v>
      </c>
      <c r="F2115" s="219">
        <v>1</v>
      </c>
      <c r="G2115" s="219">
        <v>32.5</v>
      </c>
      <c r="H2115" s="218"/>
      <c r="I2115" s="218"/>
      <c r="J2115" s="218"/>
      <c r="K2115" s="218"/>
      <c r="L2115" s="218"/>
    </row>
    <row r="2116" spans="1:12" s="224" customFormat="1" x14ac:dyDescent="0.25">
      <c r="A2116" s="229"/>
      <c r="B2116" s="228" t="s">
        <v>0</v>
      </c>
      <c r="C2116" s="227" t="s">
        <v>404</v>
      </c>
      <c r="D2116" s="226"/>
      <c r="E2116" s="225"/>
      <c r="F2116" s="225"/>
      <c r="G2116" s="225"/>
      <c r="H2116" s="225">
        <v>154.91999999999999</v>
      </c>
      <c r="I2116" s="225">
        <v>1</v>
      </c>
      <c r="J2116" s="225">
        <v>5034.8999999999996</v>
      </c>
      <c r="K2116" s="225">
        <v>23.1</v>
      </c>
      <c r="L2116" s="225">
        <v>116306</v>
      </c>
    </row>
    <row r="2117" spans="1:12" s="241" customFormat="1" hidden="1" outlineLevel="2" x14ac:dyDescent="0.25">
      <c r="A2117" s="243"/>
      <c r="B2117" s="228"/>
      <c r="C2117" s="242" t="s">
        <v>834</v>
      </c>
      <c r="D2117" s="226" t="s">
        <v>16</v>
      </c>
      <c r="E2117" s="225">
        <v>16.29</v>
      </c>
      <c r="F2117" s="225">
        <v>1</v>
      </c>
      <c r="G2117" s="225">
        <v>529.42499999999995</v>
      </c>
      <c r="H2117" s="225"/>
      <c r="I2117" s="225">
        <v>1</v>
      </c>
      <c r="J2117" s="225">
        <v>5034.8999999999996</v>
      </c>
      <c r="K2117" s="225">
        <v>23.1</v>
      </c>
      <c r="L2117" s="225">
        <v>116306</v>
      </c>
    </row>
    <row r="2118" spans="1:12" s="224" customFormat="1" collapsed="1" x14ac:dyDescent="0.25">
      <c r="A2118" s="229"/>
      <c r="B2118" s="228" t="s">
        <v>1</v>
      </c>
      <c r="C2118" s="227" t="s">
        <v>415</v>
      </c>
      <c r="D2118" s="226"/>
      <c r="E2118" s="225"/>
      <c r="F2118" s="225"/>
      <c r="G2118" s="225"/>
      <c r="H2118" s="225">
        <v>0.31</v>
      </c>
      <c r="I2118" s="225">
        <v>1</v>
      </c>
      <c r="J2118" s="225">
        <v>10.08</v>
      </c>
      <c r="K2118" s="225"/>
      <c r="L2118" s="225"/>
    </row>
    <row r="2119" spans="1:12" s="241" customFormat="1" ht="25.5" hidden="1" outlineLevel="2" x14ac:dyDescent="0.25">
      <c r="A2119" s="243" t="s">
        <v>0</v>
      </c>
      <c r="B2119" s="228" t="s">
        <v>414</v>
      </c>
      <c r="C2119" s="242" t="s">
        <v>17</v>
      </c>
      <c r="D2119" s="226" t="s">
        <v>18</v>
      </c>
      <c r="E2119" s="225">
        <v>0.01</v>
      </c>
      <c r="F2119" s="225">
        <v>1</v>
      </c>
      <c r="G2119" s="225">
        <v>0.32500000000000001</v>
      </c>
      <c r="H2119" s="225">
        <v>31.26</v>
      </c>
      <c r="I2119" s="225">
        <v>1</v>
      </c>
      <c r="J2119" s="225">
        <v>10.16</v>
      </c>
      <c r="K2119" s="225">
        <v>9.1300000000000008</v>
      </c>
      <c r="L2119" s="225">
        <v>93</v>
      </c>
    </row>
    <row r="2120" spans="1:12" s="235" customFormat="1" hidden="1" outlineLevel="2" x14ac:dyDescent="0.25">
      <c r="A2120" s="247"/>
      <c r="B2120" s="245"/>
      <c r="C2120" s="246" t="s">
        <v>19</v>
      </c>
      <c r="D2120" s="245" t="s">
        <v>16</v>
      </c>
      <c r="E2120" s="244">
        <v>0.01</v>
      </c>
      <c r="F2120" s="244">
        <v>1</v>
      </c>
      <c r="G2120" s="244">
        <v>0.32500000000000001</v>
      </c>
      <c r="H2120" s="244">
        <v>13.5</v>
      </c>
      <c r="I2120" s="244">
        <v>1</v>
      </c>
      <c r="J2120" s="244">
        <v>4.3899999999999997</v>
      </c>
      <c r="K2120" s="244"/>
      <c r="L2120" s="244">
        <v>40</v>
      </c>
    </row>
    <row r="2121" spans="1:12" s="224" customFormat="1" collapsed="1" x14ac:dyDescent="0.25">
      <c r="A2121" s="229"/>
      <c r="B2121" s="228" t="s">
        <v>2</v>
      </c>
      <c r="C2121" s="227" t="s">
        <v>413</v>
      </c>
      <c r="D2121" s="226"/>
      <c r="E2121" s="225"/>
      <c r="F2121" s="225"/>
      <c r="G2121" s="225"/>
      <c r="H2121" s="225">
        <v>0.14000000000000001</v>
      </c>
      <c r="I2121" s="225">
        <v>1</v>
      </c>
      <c r="J2121" s="225">
        <v>4.55</v>
      </c>
      <c r="K2121" s="225">
        <v>23.1</v>
      </c>
      <c r="L2121" s="225">
        <v>105</v>
      </c>
    </row>
    <row r="2122" spans="1:12" s="241" customFormat="1" hidden="1" outlineLevel="2" x14ac:dyDescent="0.25">
      <c r="A2122" s="243"/>
      <c r="B2122" s="228"/>
      <c r="C2122" s="242" t="s">
        <v>19</v>
      </c>
      <c r="D2122" s="226" t="s">
        <v>16</v>
      </c>
      <c r="E2122" s="225">
        <v>0.01</v>
      </c>
      <c r="F2122" s="225">
        <v>1</v>
      </c>
      <c r="G2122" s="225">
        <v>0.32500000000000001</v>
      </c>
      <c r="H2122" s="225"/>
      <c r="I2122" s="225">
        <v>1</v>
      </c>
      <c r="J2122" s="225">
        <v>4.55</v>
      </c>
      <c r="K2122" s="225">
        <v>9.1300000000000008</v>
      </c>
      <c r="L2122" s="225">
        <v>42</v>
      </c>
    </row>
    <row r="2123" spans="1:12" s="224" customFormat="1" collapsed="1" x14ac:dyDescent="0.25">
      <c r="A2123" s="229"/>
      <c r="B2123" s="228" t="s">
        <v>3</v>
      </c>
      <c r="C2123" s="227" t="s">
        <v>402</v>
      </c>
      <c r="D2123" s="226"/>
      <c r="E2123" s="225"/>
      <c r="F2123" s="225"/>
      <c r="G2123" s="225"/>
      <c r="H2123" s="225">
        <v>51.53</v>
      </c>
      <c r="I2123" s="225">
        <v>1</v>
      </c>
      <c r="J2123" s="225">
        <v>1674.73</v>
      </c>
      <c r="K2123" s="225"/>
      <c r="L2123" s="225"/>
    </row>
    <row r="2124" spans="1:12" s="241" customFormat="1" ht="25.5" hidden="1" outlineLevel="2" x14ac:dyDescent="0.25">
      <c r="A2124" s="243" t="s">
        <v>1</v>
      </c>
      <c r="B2124" s="228" t="s">
        <v>833</v>
      </c>
      <c r="C2124" s="242" t="s">
        <v>832</v>
      </c>
      <c r="D2124" s="226" t="s">
        <v>353</v>
      </c>
      <c r="E2124" s="225">
        <v>0.2</v>
      </c>
      <c r="F2124" s="225">
        <v>1</v>
      </c>
      <c r="G2124" s="225">
        <v>6.5</v>
      </c>
      <c r="H2124" s="225">
        <v>180</v>
      </c>
      <c r="I2124" s="225">
        <v>1</v>
      </c>
      <c r="J2124" s="225">
        <v>1170</v>
      </c>
      <c r="K2124" s="225">
        <v>5.34</v>
      </c>
      <c r="L2124" s="225">
        <v>6248</v>
      </c>
    </row>
    <row r="2125" spans="1:12" s="241" customFormat="1" hidden="1" outlineLevel="2" x14ac:dyDescent="0.25">
      <c r="A2125" s="243" t="s">
        <v>2</v>
      </c>
      <c r="B2125" s="228" t="s">
        <v>831</v>
      </c>
      <c r="C2125" s="242" t="s">
        <v>830</v>
      </c>
      <c r="D2125" s="226" t="s">
        <v>31</v>
      </c>
      <c r="E2125" s="225">
        <v>1E-3</v>
      </c>
      <c r="F2125" s="225">
        <v>1</v>
      </c>
      <c r="G2125" s="225">
        <v>3.2500000000000001E-2</v>
      </c>
      <c r="H2125" s="225">
        <v>12430</v>
      </c>
      <c r="I2125" s="225">
        <v>1</v>
      </c>
      <c r="J2125" s="225">
        <v>403.98</v>
      </c>
      <c r="K2125" s="225">
        <v>5.34</v>
      </c>
      <c r="L2125" s="225">
        <v>2157</v>
      </c>
    </row>
    <row r="2126" spans="1:12" s="230" customFormat="1" outlineLevel="1" collapsed="1" x14ac:dyDescent="0.25">
      <c r="A2126" s="234"/>
      <c r="B2126" s="232"/>
      <c r="C2126" s="233" t="s">
        <v>399</v>
      </c>
      <c r="D2126" s="232" t="s">
        <v>16</v>
      </c>
      <c r="E2126" s="231">
        <v>16.29</v>
      </c>
      <c r="F2126" s="231">
        <v>1</v>
      </c>
      <c r="G2126" s="231">
        <v>529.42499999999995</v>
      </c>
      <c r="H2126" s="231"/>
      <c r="I2126" s="231"/>
      <c r="J2126" s="231"/>
      <c r="K2126" s="231"/>
      <c r="L2126" s="231"/>
    </row>
    <row r="2127" spans="1:12" s="230" customFormat="1" outlineLevel="1" x14ac:dyDescent="0.25">
      <c r="A2127" s="234"/>
      <c r="B2127" s="232"/>
      <c r="C2127" s="233" t="s">
        <v>412</v>
      </c>
      <c r="D2127" s="232" t="s">
        <v>16</v>
      </c>
      <c r="E2127" s="231">
        <v>0.01</v>
      </c>
      <c r="F2127" s="231">
        <v>1</v>
      </c>
      <c r="G2127" s="231">
        <v>0.32500000000000001</v>
      </c>
      <c r="H2127" s="231"/>
      <c r="I2127" s="231"/>
      <c r="J2127" s="231"/>
      <c r="K2127" s="231"/>
      <c r="L2127" s="231"/>
    </row>
    <row r="2128" spans="1:12" s="235" customFormat="1" x14ac:dyDescent="0.25">
      <c r="A2128" s="240"/>
      <c r="B2128" s="239"/>
      <c r="C2128" s="238" t="s">
        <v>398</v>
      </c>
      <c r="D2128" s="237"/>
      <c r="E2128" s="236"/>
      <c r="F2128" s="236"/>
      <c r="G2128" s="236"/>
      <c r="H2128" s="236"/>
      <c r="I2128" s="236"/>
      <c r="J2128" s="236">
        <v>6719.71</v>
      </c>
      <c r="K2128" s="236"/>
      <c r="L2128" s="236"/>
    </row>
    <row r="2129" spans="1:12" s="230" customFormat="1" outlineLevel="1" x14ac:dyDescent="0.25">
      <c r="A2129" s="234"/>
      <c r="B2129" s="232"/>
      <c r="C2129" s="233" t="s">
        <v>397</v>
      </c>
      <c r="D2129" s="232"/>
      <c r="E2129" s="231"/>
      <c r="F2129" s="231"/>
      <c r="G2129" s="231"/>
      <c r="H2129" s="231"/>
      <c r="I2129" s="231"/>
      <c r="J2129" s="231">
        <v>5039.45</v>
      </c>
      <c r="K2129" s="231"/>
      <c r="L2129" s="231">
        <v>116411</v>
      </c>
    </row>
    <row r="2130" spans="1:12" s="224" customFormat="1" x14ac:dyDescent="0.25">
      <c r="A2130" s="229"/>
      <c r="B2130" s="228" t="s">
        <v>767</v>
      </c>
      <c r="C2130" s="227" t="s">
        <v>768</v>
      </c>
      <c r="D2130" s="226" t="s">
        <v>20</v>
      </c>
      <c r="E2130" s="225">
        <v>97</v>
      </c>
      <c r="F2130" s="225">
        <v>1</v>
      </c>
      <c r="G2130" s="225">
        <v>97</v>
      </c>
      <c r="H2130" s="225"/>
      <c r="I2130" s="225"/>
      <c r="J2130" s="225">
        <v>4888.32</v>
      </c>
      <c r="K2130" s="225"/>
      <c r="L2130" s="225">
        <v>112919</v>
      </c>
    </row>
    <row r="2131" spans="1:12" s="224" customFormat="1" x14ac:dyDescent="0.25">
      <c r="A2131" s="229"/>
      <c r="B2131" s="228" t="s">
        <v>767</v>
      </c>
      <c r="C2131" s="227" t="s">
        <v>766</v>
      </c>
      <c r="D2131" s="226" t="s">
        <v>20</v>
      </c>
      <c r="E2131" s="225">
        <v>51</v>
      </c>
      <c r="F2131" s="225">
        <v>1</v>
      </c>
      <c r="G2131" s="225">
        <v>51</v>
      </c>
      <c r="H2131" s="225"/>
      <c r="I2131" s="225"/>
      <c r="J2131" s="225">
        <v>2570.1</v>
      </c>
      <c r="K2131" s="225"/>
      <c r="L2131" s="225">
        <v>59370</v>
      </c>
    </row>
    <row r="2132" spans="1:12" s="195" customFormat="1" x14ac:dyDescent="0.25">
      <c r="A2132" s="215"/>
      <c r="B2132" s="215"/>
      <c r="C2132" s="216" t="s">
        <v>390</v>
      </c>
      <c r="D2132" s="215"/>
      <c r="E2132" s="214"/>
      <c r="F2132" s="214"/>
      <c r="G2132" s="214"/>
      <c r="H2132" s="214"/>
      <c r="I2132" s="214"/>
      <c r="J2132" s="213">
        <v>14178.13</v>
      </c>
      <c r="K2132" s="213"/>
      <c r="L2132" s="213"/>
    </row>
    <row r="2133" spans="1:12" s="217" customFormat="1" ht="45.95" customHeight="1" x14ac:dyDescent="0.25">
      <c r="A2133" s="223" t="s">
        <v>814</v>
      </c>
      <c r="B2133" s="222" t="s">
        <v>828</v>
      </c>
      <c r="C2133" s="221" t="s">
        <v>827</v>
      </c>
      <c r="D2133" s="220" t="s">
        <v>435</v>
      </c>
      <c r="E2133" s="219">
        <v>3250</v>
      </c>
      <c r="F2133" s="219">
        <v>1</v>
      </c>
      <c r="G2133" s="219">
        <v>3250</v>
      </c>
      <c r="H2133" s="218">
        <v>1.19</v>
      </c>
      <c r="I2133" s="218">
        <v>1</v>
      </c>
      <c r="J2133" s="218">
        <v>3867.5</v>
      </c>
      <c r="K2133" s="218"/>
      <c r="L2133" s="218"/>
    </row>
    <row r="2134" spans="1:12" s="195" customFormat="1" x14ac:dyDescent="0.25">
      <c r="A2134" s="215"/>
      <c r="B2134" s="215"/>
      <c r="C2134" s="216" t="s">
        <v>390</v>
      </c>
      <c r="D2134" s="215"/>
      <c r="E2134" s="214"/>
      <c r="F2134" s="214"/>
      <c r="G2134" s="214"/>
      <c r="H2134" s="214"/>
      <c r="I2134" s="214"/>
      <c r="J2134" s="213">
        <v>3867.5</v>
      </c>
      <c r="K2134" s="213"/>
      <c r="L2134" s="213"/>
    </row>
    <row r="2135" spans="1:12" s="217" customFormat="1" ht="107.1" customHeight="1" x14ac:dyDescent="0.25">
      <c r="A2135" s="223" t="s">
        <v>813</v>
      </c>
      <c r="B2135" s="222" t="s">
        <v>825</v>
      </c>
      <c r="C2135" s="221" t="s">
        <v>824</v>
      </c>
      <c r="D2135" s="220" t="s">
        <v>21</v>
      </c>
      <c r="E2135" s="219">
        <v>32.5</v>
      </c>
      <c r="F2135" s="219">
        <v>1</v>
      </c>
      <c r="G2135" s="219">
        <v>32.5</v>
      </c>
      <c r="H2135" s="218"/>
      <c r="I2135" s="218"/>
      <c r="J2135" s="218"/>
      <c r="K2135" s="218"/>
      <c r="L2135" s="218"/>
    </row>
    <row r="2136" spans="1:12" s="224" customFormat="1" x14ac:dyDescent="0.25">
      <c r="A2136" s="229"/>
      <c r="B2136" s="228" t="s">
        <v>0</v>
      </c>
      <c r="C2136" s="227" t="s">
        <v>404</v>
      </c>
      <c r="D2136" s="226"/>
      <c r="E2136" s="225"/>
      <c r="F2136" s="225"/>
      <c r="G2136" s="225"/>
      <c r="H2136" s="225">
        <v>26.51</v>
      </c>
      <c r="I2136" s="225">
        <v>1</v>
      </c>
      <c r="J2136" s="225">
        <v>861.58</v>
      </c>
      <c r="K2136" s="225">
        <v>23.1</v>
      </c>
      <c r="L2136" s="225">
        <v>19902</v>
      </c>
    </row>
    <row r="2137" spans="1:12" s="241" customFormat="1" hidden="1" outlineLevel="2" x14ac:dyDescent="0.25">
      <c r="A2137" s="243"/>
      <c r="B2137" s="228"/>
      <c r="C2137" s="242" t="s">
        <v>524</v>
      </c>
      <c r="D2137" s="226" t="s">
        <v>16</v>
      </c>
      <c r="E2137" s="225">
        <v>2.82</v>
      </c>
      <c r="F2137" s="225">
        <v>1</v>
      </c>
      <c r="G2137" s="225">
        <v>91.65</v>
      </c>
      <c r="H2137" s="225"/>
      <c r="I2137" s="225">
        <v>1</v>
      </c>
      <c r="J2137" s="225">
        <v>861.58</v>
      </c>
      <c r="K2137" s="225">
        <v>23.1</v>
      </c>
      <c r="L2137" s="225">
        <v>19902</v>
      </c>
    </row>
    <row r="2138" spans="1:12" s="224" customFormat="1" collapsed="1" x14ac:dyDescent="0.25">
      <c r="A2138" s="229"/>
      <c r="B2138" s="228" t="s">
        <v>1</v>
      </c>
      <c r="C2138" s="227" t="s">
        <v>415</v>
      </c>
      <c r="D2138" s="226"/>
      <c r="E2138" s="225"/>
      <c r="F2138" s="225"/>
      <c r="G2138" s="225"/>
      <c r="H2138" s="225">
        <v>1.81</v>
      </c>
      <c r="I2138" s="225">
        <v>1</v>
      </c>
      <c r="J2138" s="225">
        <v>58.83</v>
      </c>
      <c r="K2138" s="225"/>
      <c r="L2138" s="225"/>
    </row>
    <row r="2139" spans="1:12" s="241" customFormat="1" ht="25.5" hidden="1" outlineLevel="2" x14ac:dyDescent="0.25">
      <c r="A2139" s="243" t="s">
        <v>0</v>
      </c>
      <c r="B2139" s="228" t="s">
        <v>476</v>
      </c>
      <c r="C2139" s="242" t="s">
        <v>34</v>
      </c>
      <c r="D2139" s="226" t="s">
        <v>18</v>
      </c>
      <c r="E2139" s="225">
        <v>0.01</v>
      </c>
      <c r="F2139" s="225">
        <v>1</v>
      </c>
      <c r="G2139" s="225">
        <v>0.32500000000000001</v>
      </c>
      <c r="H2139" s="225">
        <v>115.4</v>
      </c>
      <c r="I2139" s="225">
        <v>1</v>
      </c>
      <c r="J2139" s="225">
        <v>37.51</v>
      </c>
      <c r="K2139" s="225">
        <v>9.1300000000000008</v>
      </c>
      <c r="L2139" s="225">
        <v>342</v>
      </c>
    </row>
    <row r="2140" spans="1:12" s="235" customFormat="1" hidden="1" outlineLevel="2" x14ac:dyDescent="0.25">
      <c r="A2140" s="247"/>
      <c r="B2140" s="245"/>
      <c r="C2140" s="246" t="s">
        <v>19</v>
      </c>
      <c r="D2140" s="245" t="s">
        <v>16</v>
      </c>
      <c r="E2140" s="244">
        <v>0.01</v>
      </c>
      <c r="F2140" s="244">
        <v>1</v>
      </c>
      <c r="G2140" s="244">
        <v>0.32500000000000001</v>
      </c>
      <c r="H2140" s="244">
        <v>13.5</v>
      </c>
      <c r="I2140" s="244">
        <v>1</v>
      </c>
      <c r="J2140" s="244">
        <v>4.3899999999999997</v>
      </c>
      <c r="K2140" s="244"/>
      <c r="L2140" s="244">
        <v>40</v>
      </c>
    </row>
    <row r="2141" spans="1:12" s="241" customFormat="1" hidden="1" outlineLevel="2" x14ac:dyDescent="0.25">
      <c r="A2141" s="243" t="s">
        <v>1</v>
      </c>
      <c r="B2141" s="228" t="s">
        <v>428</v>
      </c>
      <c r="C2141" s="242" t="s">
        <v>24</v>
      </c>
      <c r="D2141" s="226" t="s">
        <v>18</v>
      </c>
      <c r="E2141" s="225">
        <v>0.01</v>
      </c>
      <c r="F2141" s="225">
        <v>1</v>
      </c>
      <c r="G2141" s="225">
        <v>0.32500000000000001</v>
      </c>
      <c r="H2141" s="225">
        <v>65.709999999999994</v>
      </c>
      <c r="I2141" s="225">
        <v>1</v>
      </c>
      <c r="J2141" s="225">
        <v>21.36</v>
      </c>
      <c r="K2141" s="225">
        <v>9.1300000000000008</v>
      </c>
      <c r="L2141" s="225">
        <v>195</v>
      </c>
    </row>
    <row r="2142" spans="1:12" s="235" customFormat="1" hidden="1" outlineLevel="2" x14ac:dyDescent="0.25">
      <c r="A2142" s="247"/>
      <c r="B2142" s="245"/>
      <c r="C2142" s="246" t="s">
        <v>19</v>
      </c>
      <c r="D2142" s="245" t="s">
        <v>16</v>
      </c>
      <c r="E2142" s="244">
        <v>0.01</v>
      </c>
      <c r="F2142" s="244">
        <v>1</v>
      </c>
      <c r="G2142" s="244">
        <v>0.32500000000000001</v>
      </c>
      <c r="H2142" s="244">
        <v>11.6</v>
      </c>
      <c r="I2142" s="244">
        <v>1</v>
      </c>
      <c r="J2142" s="244">
        <v>3.77</v>
      </c>
      <c r="K2142" s="244"/>
      <c r="L2142" s="244">
        <v>34</v>
      </c>
    </row>
    <row r="2143" spans="1:12" s="224" customFormat="1" collapsed="1" x14ac:dyDescent="0.25">
      <c r="A2143" s="229"/>
      <c r="B2143" s="228" t="s">
        <v>2</v>
      </c>
      <c r="C2143" s="227" t="s">
        <v>413</v>
      </c>
      <c r="D2143" s="226"/>
      <c r="E2143" s="225"/>
      <c r="F2143" s="225"/>
      <c r="G2143" s="225"/>
      <c r="H2143" s="225">
        <v>0.26</v>
      </c>
      <c r="I2143" s="225">
        <v>1</v>
      </c>
      <c r="J2143" s="225">
        <v>8.4499999999999993</v>
      </c>
      <c r="K2143" s="225">
        <v>23.1</v>
      </c>
      <c r="L2143" s="225">
        <v>195</v>
      </c>
    </row>
    <row r="2144" spans="1:12" s="241" customFormat="1" hidden="1" outlineLevel="2" x14ac:dyDescent="0.25">
      <c r="A2144" s="243"/>
      <c r="B2144" s="228"/>
      <c r="C2144" s="242" t="s">
        <v>19</v>
      </c>
      <c r="D2144" s="226" t="s">
        <v>16</v>
      </c>
      <c r="E2144" s="225">
        <v>0.02</v>
      </c>
      <c r="F2144" s="225">
        <v>1</v>
      </c>
      <c r="G2144" s="225">
        <v>0.65</v>
      </c>
      <c r="H2144" s="225"/>
      <c r="I2144" s="225">
        <v>1</v>
      </c>
      <c r="J2144" s="225">
        <v>8.4499999999999993</v>
      </c>
      <c r="K2144" s="225">
        <v>23.1</v>
      </c>
      <c r="L2144" s="225">
        <v>195</v>
      </c>
    </row>
    <row r="2145" spans="1:12" s="224" customFormat="1" collapsed="1" x14ac:dyDescent="0.25">
      <c r="A2145" s="229"/>
      <c r="B2145" s="228" t="s">
        <v>3</v>
      </c>
      <c r="C2145" s="227" t="s">
        <v>402</v>
      </c>
      <c r="D2145" s="226"/>
      <c r="E2145" s="225"/>
      <c r="F2145" s="225"/>
      <c r="G2145" s="225"/>
      <c r="H2145" s="225">
        <v>10.27</v>
      </c>
      <c r="I2145" s="225">
        <v>1</v>
      </c>
      <c r="J2145" s="225">
        <v>333.77</v>
      </c>
      <c r="K2145" s="225"/>
      <c r="L2145" s="225"/>
    </row>
    <row r="2146" spans="1:12" s="241" customFormat="1" hidden="1" outlineLevel="2" x14ac:dyDescent="0.25">
      <c r="A2146" s="243" t="s">
        <v>2</v>
      </c>
      <c r="B2146" s="228" t="s">
        <v>823</v>
      </c>
      <c r="C2146" s="242" t="s">
        <v>822</v>
      </c>
      <c r="D2146" s="226" t="s">
        <v>36</v>
      </c>
      <c r="E2146" s="225">
        <v>0.5</v>
      </c>
      <c r="F2146" s="225">
        <v>1</v>
      </c>
      <c r="G2146" s="225">
        <v>16.25</v>
      </c>
      <c r="H2146" s="225">
        <v>6.9</v>
      </c>
      <c r="I2146" s="225">
        <v>1</v>
      </c>
      <c r="J2146" s="225">
        <v>112.13</v>
      </c>
      <c r="K2146" s="225">
        <v>5.34</v>
      </c>
      <c r="L2146" s="225">
        <v>599</v>
      </c>
    </row>
    <row r="2147" spans="1:12" s="241" customFormat="1" hidden="1" outlineLevel="2" x14ac:dyDescent="0.25">
      <c r="A2147" s="243" t="s">
        <v>3</v>
      </c>
      <c r="B2147" s="228" t="s">
        <v>778</v>
      </c>
      <c r="C2147" s="242" t="s">
        <v>777</v>
      </c>
      <c r="D2147" s="226" t="s">
        <v>30</v>
      </c>
      <c r="E2147" s="225">
        <v>0.05</v>
      </c>
      <c r="F2147" s="225">
        <v>1</v>
      </c>
      <c r="G2147" s="225">
        <v>1.625</v>
      </c>
      <c r="H2147" s="225">
        <v>28.6</v>
      </c>
      <c r="I2147" s="225">
        <v>1</v>
      </c>
      <c r="J2147" s="225">
        <v>46.48</v>
      </c>
      <c r="K2147" s="225">
        <v>5.34</v>
      </c>
      <c r="L2147" s="225">
        <v>248</v>
      </c>
    </row>
    <row r="2148" spans="1:12" s="241" customFormat="1" ht="25.5" hidden="1" outlineLevel="2" x14ac:dyDescent="0.25">
      <c r="A2148" s="243" t="s">
        <v>4</v>
      </c>
      <c r="B2148" s="228" t="s">
        <v>770</v>
      </c>
      <c r="C2148" s="242" t="s">
        <v>769</v>
      </c>
      <c r="D2148" s="226" t="s">
        <v>30</v>
      </c>
      <c r="E2148" s="225">
        <v>0.16</v>
      </c>
      <c r="F2148" s="225">
        <v>1</v>
      </c>
      <c r="G2148" s="225">
        <v>5.2</v>
      </c>
      <c r="H2148" s="225">
        <v>30.4</v>
      </c>
      <c r="I2148" s="225">
        <v>1</v>
      </c>
      <c r="J2148" s="225">
        <v>158.08000000000001</v>
      </c>
      <c r="K2148" s="225">
        <v>5.34</v>
      </c>
      <c r="L2148" s="225">
        <v>844</v>
      </c>
    </row>
    <row r="2149" spans="1:12" s="230" customFormat="1" outlineLevel="1" collapsed="1" x14ac:dyDescent="0.25">
      <c r="A2149" s="234"/>
      <c r="B2149" s="232"/>
      <c r="C2149" s="233" t="s">
        <v>399</v>
      </c>
      <c r="D2149" s="232" t="s">
        <v>16</v>
      </c>
      <c r="E2149" s="231">
        <v>2.82</v>
      </c>
      <c r="F2149" s="231">
        <v>1</v>
      </c>
      <c r="G2149" s="231">
        <v>91.65</v>
      </c>
      <c r="H2149" s="231"/>
      <c r="I2149" s="231"/>
      <c r="J2149" s="231"/>
      <c r="K2149" s="231"/>
      <c r="L2149" s="231"/>
    </row>
    <row r="2150" spans="1:12" s="230" customFormat="1" outlineLevel="1" x14ac:dyDescent="0.25">
      <c r="A2150" s="234"/>
      <c r="B2150" s="232"/>
      <c r="C2150" s="233" t="s">
        <v>412</v>
      </c>
      <c r="D2150" s="232" t="s">
        <v>16</v>
      </c>
      <c r="E2150" s="231">
        <v>0.02</v>
      </c>
      <c r="F2150" s="231">
        <v>1</v>
      </c>
      <c r="G2150" s="231">
        <v>0.65</v>
      </c>
      <c r="H2150" s="231"/>
      <c r="I2150" s="231"/>
      <c r="J2150" s="231"/>
      <c r="K2150" s="231"/>
      <c r="L2150" s="231"/>
    </row>
    <row r="2151" spans="1:12" s="235" customFormat="1" x14ac:dyDescent="0.25">
      <c r="A2151" s="240"/>
      <c r="B2151" s="239"/>
      <c r="C2151" s="238" t="s">
        <v>398</v>
      </c>
      <c r="D2151" s="237"/>
      <c r="E2151" s="236"/>
      <c r="F2151" s="236"/>
      <c r="G2151" s="236"/>
      <c r="H2151" s="236"/>
      <c r="I2151" s="236"/>
      <c r="J2151" s="236">
        <v>1254.18</v>
      </c>
      <c r="K2151" s="236"/>
      <c r="L2151" s="236"/>
    </row>
    <row r="2152" spans="1:12" s="230" customFormat="1" outlineLevel="1" x14ac:dyDescent="0.25">
      <c r="A2152" s="234"/>
      <c r="B2152" s="232"/>
      <c r="C2152" s="233" t="s">
        <v>397</v>
      </c>
      <c r="D2152" s="232"/>
      <c r="E2152" s="231"/>
      <c r="F2152" s="231"/>
      <c r="G2152" s="231"/>
      <c r="H2152" s="231"/>
      <c r="I2152" s="231"/>
      <c r="J2152" s="231">
        <v>870.03</v>
      </c>
      <c r="K2152" s="231"/>
      <c r="L2152" s="231">
        <v>20098</v>
      </c>
    </row>
    <row r="2153" spans="1:12" s="224" customFormat="1" x14ac:dyDescent="0.25">
      <c r="A2153" s="229"/>
      <c r="B2153" s="228" t="s">
        <v>767</v>
      </c>
      <c r="C2153" s="227" t="s">
        <v>768</v>
      </c>
      <c r="D2153" s="226" t="s">
        <v>20</v>
      </c>
      <c r="E2153" s="225">
        <v>97</v>
      </c>
      <c r="F2153" s="225">
        <v>1</v>
      </c>
      <c r="G2153" s="225">
        <v>97</v>
      </c>
      <c r="H2153" s="225"/>
      <c r="I2153" s="225"/>
      <c r="J2153" s="225">
        <v>844.02</v>
      </c>
      <c r="K2153" s="225"/>
      <c r="L2153" s="225">
        <v>19495</v>
      </c>
    </row>
    <row r="2154" spans="1:12" s="224" customFormat="1" x14ac:dyDescent="0.25">
      <c r="A2154" s="229"/>
      <c r="B2154" s="228" t="s">
        <v>767</v>
      </c>
      <c r="C2154" s="227" t="s">
        <v>766</v>
      </c>
      <c r="D2154" s="226" t="s">
        <v>20</v>
      </c>
      <c r="E2154" s="225">
        <v>51</v>
      </c>
      <c r="F2154" s="225">
        <v>1</v>
      </c>
      <c r="G2154" s="225">
        <v>51</v>
      </c>
      <c r="H2154" s="225"/>
      <c r="I2154" s="225"/>
      <c r="J2154" s="225">
        <v>443.63</v>
      </c>
      <c r="K2154" s="225"/>
      <c r="L2154" s="225">
        <v>10250</v>
      </c>
    </row>
    <row r="2155" spans="1:12" s="195" customFormat="1" x14ac:dyDescent="0.25">
      <c r="A2155" s="215"/>
      <c r="B2155" s="215"/>
      <c r="C2155" s="216" t="s">
        <v>390</v>
      </c>
      <c r="D2155" s="215"/>
      <c r="E2155" s="214"/>
      <c r="F2155" s="214"/>
      <c r="G2155" s="214"/>
      <c r="H2155" s="214"/>
      <c r="I2155" s="214"/>
      <c r="J2155" s="213">
        <v>2541.83</v>
      </c>
      <c r="K2155" s="213"/>
      <c r="L2155" s="213"/>
    </row>
    <row r="2156" spans="1:12" s="217" customFormat="1" ht="45.95" customHeight="1" x14ac:dyDescent="0.25">
      <c r="A2156" s="223" t="s">
        <v>812</v>
      </c>
      <c r="B2156" s="222" t="s">
        <v>820</v>
      </c>
      <c r="C2156" s="221" t="s">
        <v>819</v>
      </c>
      <c r="D2156" s="220" t="s">
        <v>776</v>
      </c>
      <c r="E2156" s="219">
        <v>3.25</v>
      </c>
      <c r="F2156" s="219">
        <v>1</v>
      </c>
      <c r="G2156" s="219">
        <v>3.25</v>
      </c>
      <c r="H2156" s="218">
        <v>1180</v>
      </c>
      <c r="I2156" s="218">
        <v>1</v>
      </c>
      <c r="J2156" s="218">
        <v>3835</v>
      </c>
      <c r="K2156" s="218"/>
      <c r="L2156" s="218"/>
    </row>
    <row r="2157" spans="1:12" s="195" customFormat="1" x14ac:dyDescent="0.25">
      <c r="A2157" s="215"/>
      <c r="B2157" s="215"/>
      <c r="C2157" s="216" t="s">
        <v>390</v>
      </c>
      <c r="D2157" s="215"/>
      <c r="E2157" s="214"/>
      <c r="F2157" s="214"/>
      <c r="G2157" s="214"/>
      <c r="H2157" s="214"/>
      <c r="I2157" s="214"/>
      <c r="J2157" s="213">
        <v>3835</v>
      </c>
      <c r="K2157" s="213"/>
      <c r="L2157" s="213"/>
    </row>
    <row r="2158" spans="1:12" s="195" customFormat="1" x14ac:dyDescent="0.25">
      <c r="A2158" s="212"/>
      <c r="B2158" s="211"/>
      <c r="C2158" s="211"/>
      <c r="D2158" s="211"/>
      <c r="E2158" s="211"/>
      <c r="F2158" s="211"/>
      <c r="G2158" s="211"/>
      <c r="H2158" s="211"/>
      <c r="I2158" s="211"/>
      <c r="J2158" s="210"/>
      <c r="K2158" s="211"/>
      <c r="L2158" s="210"/>
    </row>
    <row r="2159" spans="1:12" s="195" customFormat="1" x14ac:dyDescent="0.25">
      <c r="A2159" s="201"/>
      <c r="B2159" s="201"/>
      <c r="C2159" s="201" t="s">
        <v>409</v>
      </c>
      <c r="D2159" s="200"/>
      <c r="E2159" s="199"/>
      <c r="F2159" s="199"/>
      <c r="G2159" s="199"/>
      <c r="H2159" s="199"/>
      <c r="I2159" s="199"/>
      <c r="J2159" s="198">
        <v>151825.60999999999</v>
      </c>
      <c r="K2159" s="197"/>
      <c r="L2159" s="196"/>
    </row>
    <row r="2160" spans="1:12" s="195" customFormat="1" x14ac:dyDescent="0.25">
      <c r="A2160" s="209"/>
      <c r="B2160" s="209"/>
      <c r="C2160" s="208" t="s">
        <v>374</v>
      </c>
      <c r="D2160" s="207"/>
      <c r="E2160" s="204"/>
      <c r="F2160" s="204"/>
      <c r="G2160" s="204"/>
      <c r="H2160" s="204"/>
      <c r="I2160" s="204"/>
      <c r="J2160" s="206"/>
      <c r="K2160" s="205"/>
      <c r="L2160" s="204"/>
    </row>
    <row r="2161" spans="1:12" s="195" customFormat="1" x14ac:dyDescent="0.25">
      <c r="A2161" s="203"/>
      <c r="B2161" s="203"/>
      <c r="C2161" s="202" t="s">
        <v>384</v>
      </c>
      <c r="D2161" s="200"/>
      <c r="E2161" s="199"/>
      <c r="F2161" s="199"/>
      <c r="G2161" s="199"/>
      <c r="H2161" s="199"/>
      <c r="I2161" s="199"/>
      <c r="J2161" s="198">
        <v>7609.94</v>
      </c>
      <c r="K2161" s="197"/>
      <c r="L2161" s="196"/>
    </row>
    <row r="2162" spans="1:12" s="195" customFormat="1" x14ac:dyDescent="0.25">
      <c r="A2162" s="203"/>
      <c r="B2162" s="203"/>
      <c r="C2162" s="202" t="s">
        <v>383</v>
      </c>
      <c r="D2162" s="200"/>
      <c r="E2162" s="199"/>
      <c r="F2162" s="199"/>
      <c r="G2162" s="199"/>
      <c r="H2162" s="199"/>
      <c r="I2162" s="199"/>
      <c r="J2162" s="198">
        <v>350.46</v>
      </c>
      <c r="K2162" s="197"/>
      <c r="L2162" s="196"/>
    </row>
    <row r="2163" spans="1:12" s="195" customFormat="1" x14ac:dyDescent="0.25">
      <c r="A2163" s="203"/>
      <c r="B2163" s="203"/>
      <c r="C2163" s="202" t="s">
        <v>382</v>
      </c>
      <c r="D2163" s="200"/>
      <c r="E2163" s="199"/>
      <c r="F2163" s="199"/>
      <c r="G2163" s="199"/>
      <c r="H2163" s="199"/>
      <c r="I2163" s="199"/>
      <c r="J2163" s="198">
        <v>12740.01</v>
      </c>
      <c r="K2163" s="197"/>
      <c r="L2163" s="196"/>
    </row>
    <row r="2164" spans="1:12" s="195" customFormat="1" x14ac:dyDescent="0.25">
      <c r="A2164" s="203"/>
      <c r="B2164" s="203"/>
      <c r="C2164" s="202" t="s">
        <v>815</v>
      </c>
      <c r="D2164" s="200"/>
      <c r="E2164" s="199"/>
      <c r="F2164" s="199"/>
      <c r="G2164" s="199"/>
      <c r="H2164" s="199"/>
      <c r="I2164" s="199"/>
      <c r="J2164" s="198">
        <v>131125.21</v>
      </c>
      <c r="K2164" s="197"/>
      <c r="L2164" s="196"/>
    </row>
    <row r="2165" spans="1:12" s="195" customFormat="1" x14ac:dyDescent="0.25">
      <c r="A2165" s="201"/>
      <c r="B2165" s="201"/>
      <c r="C2165" s="201" t="s">
        <v>388</v>
      </c>
      <c r="D2165" s="200"/>
      <c r="E2165" s="199"/>
      <c r="F2165" s="199"/>
      <c r="G2165" s="199"/>
      <c r="H2165" s="199"/>
      <c r="I2165" s="199"/>
      <c r="J2165" s="198">
        <v>7330.67</v>
      </c>
      <c r="K2165" s="197"/>
      <c r="L2165" s="196"/>
    </row>
    <row r="2166" spans="1:12" s="195" customFormat="1" x14ac:dyDescent="0.25">
      <c r="A2166" s="201"/>
      <c r="B2166" s="201"/>
      <c r="C2166" s="201" t="s">
        <v>387</v>
      </c>
      <c r="D2166" s="200"/>
      <c r="E2166" s="199"/>
      <c r="F2166" s="199"/>
      <c r="G2166" s="199"/>
      <c r="H2166" s="199"/>
      <c r="I2166" s="199"/>
      <c r="J2166" s="198">
        <v>3835.25</v>
      </c>
      <c r="K2166" s="197"/>
      <c r="L2166" s="196"/>
    </row>
    <row r="2167" spans="1:12" s="195" customFormat="1" x14ac:dyDescent="0.25">
      <c r="A2167" s="209"/>
      <c r="B2167" s="209" t="s">
        <v>378</v>
      </c>
      <c r="C2167" s="208" t="s">
        <v>377</v>
      </c>
      <c r="D2167" s="207"/>
      <c r="E2167" s="204"/>
      <c r="F2167" s="204"/>
      <c r="G2167" s="204"/>
      <c r="H2167" s="204"/>
      <c r="I2167" s="204"/>
      <c r="J2167" s="206">
        <v>7660.46</v>
      </c>
      <c r="K2167" s="205"/>
      <c r="L2167" s="204"/>
    </row>
    <row r="2168" spans="1:12" s="195" customFormat="1" x14ac:dyDescent="0.25">
      <c r="A2168" s="201"/>
      <c r="B2168" s="201"/>
      <c r="C2168" s="201" t="s">
        <v>408</v>
      </c>
      <c r="D2168" s="200"/>
      <c r="E2168" s="199"/>
      <c r="F2168" s="199"/>
      <c r="G2168" s="199"/>
      <c r="H2168" s="199"/>
      <c r="I2168" s="199"/>
      <c r="J2168" s="198">
        <v>162991.53</v>
      </c>
      <c r="K2168" s="197"/>
      <c r="L2168" s="196"/>
    </row>
    <row r="2169" spans="1:12" s="195" customFormat="1" x14ac:dyDescent="0.25">
      <c r="A2169" s="212"/>
      <c r="B2169" s="211"/>
      <c r="C2169" s="211"/>
      <c r="D2169" s="211"/>
      <c r="E2169" s="211"/>
      <c r="F2169" s="211"/>
      <c r="G2169" s="211"/>
      <c r="H2169" s="211"/>
      <c r="I2169" s="211"/>
      <c r="J2169" s="210"/>
      <c r="K2169" s="211"/>
      <c r="L2169" s="210"/>
    </row>
    <row r="2170" spans="1:12" ht="15" customHeight="1" thickBot="1" x14ac:dyDescent="0.25">
      <c r="A2170" s="444" t="s">
        <v>2072</v>
      </c>
      <c r="B2170" s="445"/>
      <c r="C2170" s="445"/>
      <c r="D2170" s="445"/>
      <c r="E2170" s="445"/>
      <c r="F2170" s="445"/>
      <c r="G2170" s="445"/>
      <c r="H2170" s="445"/>
      <c r="I2170" s="445"/>
      <c r="J2170" s="445"/>
      <c r="K2170" s="445"/>
      <c r="L2170" s="446"/>
    </row>
    <row r="2171" spans="1:12" s="217" customFormat="1" ht="91.9" customHeight="1" thickTop="1" x14ac:dyDescent="0.25">
      <c r="A2171" s="223" t="s">
        <v>711</v>
      </c>
      <c r="B2171" s="222" t="s">
        <v>406</v>
      </c>
      <c r="C2171" s="221" t="s">
        <v>405</v>
      </c>
      <c r="D2171" s="220" t="s">
        <v>31</v>
      </c>
      <c r="E2171" s="219">
        <v>28.754000000000001</v>
      </c>
      <c r="F2171" s="219">
        <v>1</v>
      </c>
      <c r="G2171" s="219">
        <v>28.754000000000001</v>
      </c>
      <c r="H2171" s="218"/>
      <c r="I2171" s="218"/>
      <c r="J2171" s="218"/>
      <c r="K2171" s="218"/>
      <c r="L2171" s="218"/>
    </row>
    <row r="2172" spans="1:12" s="224" customFormat="1" x14ac:dyDescent="0.25">
      <c r="A2172" s="229"/>
      <c r="B2172" s="228" t="s">
        <v>0</v>
      </c>
      <c r="C2172" s="227" t="s">
        <v>404</v>
      </c>
      <c r="D2172" s="226"/>
      <c r="E2172" s="225"/>
      <c r="F2172" s="225"/>
      <c r="G2172" s="225"/>
      <c r="H2172" s="225">
        <v>7.41</v>
      </c>
      <c r="I2172" s="225">
        <v>1</v>
      </c>
      <c r="J2172" s="225">
        <v>213.07</v>
      </c>
      <c r="K2172" s="225">
        <v>23.1</v>
      </c>
      <c r="L2172" s="225">
        <v>4922</v>
      </c>
    </row>
    <row r="2173" spans="1:12" s="241" customFormat="1" hidden="1" outlineLevel="2" x14ac:dyDescent="0.25">
      <c r="A2173" s="243"/>
      <c r="B2173" s="228"/>
      <c r="C2173" s="242" t="s">
        <v>403</v>
      </c>
      <c r="D2173" s="226" t="s">
        <v>16</v>
      </c>
      <c r="E2173" s="225">
        <v>1.03</v>
      </c>
      <c r="F2173" s="225">
        <v>1</v>
      </c>
      <c r="G2173" s="225">
        <v>29.616620000000001</v>
      </c>
      <c r="H2173" s="225"/>
      <c r="I2173" s="225">
        <v>1</v>
      </c>
      <c r="J2173" s="225">
        <v>213.07</v>
      </c>
      <c r="K2173" s="225">
        <v>23.1</v>
      </c>
      <c r="L2173" s="225">
        <v>4922</v>
      </c>
    </row>
    <row r="2174" spans="1:12" s="224" customFormat="1" collapsed="1" x14ac:dyDescent="0.25">
      <c r="A2174" s="229"/>
      <c r="B2174" s="228" t="s">
        <v>1</v>
      </c>
      <c r="C2174" s="227" t="s">
        <v>402</v>
      </c>
      <c r="D2174" s="226"/>
      <c r="E2174" s="225"/>
      <c r="F2174" s="225"/>
      <c r="G2174" s="225"/>
      <c r="H2174" s="225">
        <v>16.399999999999999</v>
      </c>
      <c r="I2174" s="225">
        <v>1</v>
      </c>
      <c r="J2174" s="225">
        <v>471.57</v>
      </c>
      <c r="K2174" s="225"/>
      <c r="L2174" s="225"/>
    </row>
    <row r="2175" spans="1:12" s="241" customFormat="1" hidden="1" outlineLevel="2" x14ac:dyDescent="0.25">
      <c r="A2175" s="243" t="s">
        <v>0</v>
      </c>
      <c r="B2175" s="228" t="s">
        <v>401</v>
      </c>
      <c r="C2175" s="242" t="s">
        <v>400</v>
      </c>
      <c r="D2175" s="226" t="s">
        <v>355</v>
      </c>
      <c r="E2175" s="225">
        <v>0.2</v>
      </c>
      <c r="F2175" s="225">
        <v>1</v>
      </c>
      <c r="G2175" s="225">
        <v>5.7507999999999999</v>
      </c>
      <c r="H2175" s="225">
        <v>82</v>
      </c>
      <c r="I2175" s="225">
        <v>1</v>
      </c>
      <c r="J2175" s="225">
        <v>471.57</v>
      </c>
      <c r="K2175" s="225">
        <v>5.34</v>
      </c>
      <c r="L2175" s="225">
        <v>2518</v>
      </c>
    </row>
    <row r="2176" spans="1:12" s="230" customFormat="1" outlineLevel="1" collapsed="1" x14ac:dyDescent="0.25">
      <c r="A2176" s="234"/>
      <c r="B2176" s="232"/>
      <c r="C2176" s="233" t="s">
        <v>399</v>
      </c>
      <c r="D2176" s="232" t="s">
        <v>16</v>
      </c>
      <c r="E2176" s="231">
        <v>1.03</v>
      </c>
      <c r="F2176" s="231">
        <v>1</v>
      </c>
      <c r="G2176" s="231">
        <v>29.616620000000001</v>
      </c>
      <c r="H2176" s="231"/>
      <c r="I2176" s="231"/>
      <c r="J2176" s="231"/>
      <c r="K2176" s="231"/>
      <c r="L2176" s="231"/>
    </row>
    <row r="2177" spans="1:12" s="235" customFormat="1" x14ac:dyDescent="0.25">
      <c r="A2177" s="240"/>
      <c r="B2177" s="239"/>
      <c r="C2177" s="238" t="s">
        <v>398</v>
      </c>
      <c r="D2177" s="237"/>
      <c r="E2177" s="236"/>
      <c r="F2177" s="236"/>
      <c r="G2177" s="236"/>
      <c r="H2177" s="236"/>
      <c r="I2177" s="236"/>
      <c r="J2177" s="236">
        <v>684.64</v>
      </c>
      <c r="K2177" s="236"/>
      <c r="L2177" s="236"/>
    </row>
    <row r="2178" spans="1:12" s="230" customFormat="1" outlineLevel="1" x14ac:dyDescent="0.25">
      <c r="A2178" s="234"/>
      <c r="B2178" s="232"/>
      <c r="C2178" s="233" t="s">
        <v>397</v>
      </c>
      <c r="D2178" s="232"/>
      <c r="E2178" s="231"/>
      <c r="F2178" s="231"/>
      <c r="G2178" s="231"/>
      <c r="H2178" s="231"/>
      <c r="I2178" s="231"/>
      <c r="J2178" s="231">
        <v>213.07</v>
      </c>
      <c r="K2178" s="231"/>
      <c r="L2178" s="231">
        <v>4922</v>
      </c>
    </row>
    <row r="2179" spans="1:12" s="224" customFormat="1" x14ac:dyDescent="0.25">
      <c r="A2179" s="229"/>
      <c r="B2179" s="228" t="s">
        <v>395</v>
      </c>
      <c r="C2179" s="227" t="s">
        <v>396</v>
      </c>
      <c r="D2179" s="226" t="s">
        <v>20</v>
      </c>
      <c r="E2179" s="225">
        <v>92</v>
      </c>
      <c r="F2179" s="225">
        <v>1</v>
      </c>
      <c r="G2179" s="225">
        <v>92</v>
      </c>
      <c r="H2179" s="225"/>
      <c r="I2179" s="225"/>
      <c r="J2179" s="225">
        <v>196.1</v>
      </c>
      <c r="K2179" s="225"/>
      <c r="L2179" s="225">
        <v>4528</v>
      </c>
    </row>
    <row r="2180" spans="1:12" s="224" customFormat="1" x14ac:dyDescent="0.25">
      <c r="A2180" s="229"/>
      <c r="B2180" s="228" t="s">
        <v>395</v>
      </c>
      <c r="C2180" s="227" t="s">
        <v>394</v>
      </c>
      <c r="D2180" s="226" t="s">
        <v>20</v>
      </c>
      <c r="E2180" s="225">
        <v>44</v>
      </c>
      <c r="F2180" s="225">
        <v>1</v>
      </c>
      <c r="G2180" s="225">
        <v>44</v>
      </c>
      <c r="H2180" s="225"/>
      <c r="I2180" s="225"/>
      <c r="J2180" s="225">
        <v>93.74</v>
      </c>
      <c r="K2180" s="225"/>
      <c r="L2180" s="225">
        <v>2166</v>
      </c>
    </row>
    <row r="2181" spans="1:12" s="195" customFormat="1" x14ac:dyDescent="0.25">
      <c r="A2181" s="215"/>
      <c r="B2181" s="215"/>
      <c r="C2181" s="216" t="s">
        <v>390</v>
      </c>
      <c r="D2181" s="215"/>
      <c r="E2181" s="214"/>
      <c r="F2181" s="214"/>
      <c r="G2181" s="214"/>
      <c r="H2181" s="214"/>
      <c r="I2181" s="214"/>
      <c r="J2181" s="213">
        <v>974.48</v>
      </c>
      <c r="K2181" s="213"/>
      <c r="L2181" s="213"/>
    </row>
    <row r="2182" spans="1:12" s="217" customFormat="1" ht="45.95" customHeight="1" x14ac:dyDescent="0.25">
      <c r="A2182" s="223" t="s">
        <v>811</v>
      </c>
      <c r="B2182" s="222" t="s">
        <v>392</v>
      </c>
      <c r="C2182" s="221" t="s">
        <v>39</v>
      </c>
      <c r="D2182" s="220" t="s">
        <v>40</v>
      </c>
      <c r="E2182" s="219">
        <v>28.754000000000001</v>
      </c>
      <c r="F2182" s="219">
        <v>1</v>
      </c>
      <c r="G2182" s="219">
        <v>28.754000000000001</v>
      </c>
      <c r="H2182" s="218">
        <v>42.98</v>
      </c>
      <c r="I2182" s="218">
        <v>1</v>
      </c>
      <c r="J2182" s="218">
        <v>1235.8499999999999</v>
      </c>
      <c r="K2182" s="218">
        <v>9.1300000000000008</v>
      </c>
      <c r="L2182" s="218">
        <v>11283</v>
      </c>
    </row>
    <row r="2183" spans="1:12" s="195" customFormat="1" x14ac:dyDescent="0.25">
      <c r="A2183" s="215"/>
      <c r="B2183" s="215"/>
      <c r="C2183" s="216" t="s">
        <v>390</v>
      </c>
      <c r="D2183" s="215"/>
      <c r="E2183" s="214"/>
      <c r="F2183" s="214"/>
      <c r="G2183" s="214"/>
      <c r="H2183" s="214"/>
      <c r="I2183" s="214"/>
      <c r="J2183" s="213">
        <v>1235.8499999999999</v>
      </c>
      <c r="K2183" s="213"/>
      <c r="L2183" s="213">
        <v>11283</v>
      </c>
    </row>
    <row r="2184" spans="1:12" s="217" customFormat="1" ht="51" customHeight="1" x14ac:dyDescent="0.25">
      <c r="A2184" s="223" t="s">
        <v>810</v>
      </c>
      <c r="B2184" s="222" t="s">
        <v>759</v>
      </c>
      <c r="C2184" s="221" t="s">
        <v>671</v>
      </c>
      <c r="D2184" s="220" t="s">
        <v>40</v>
      </c>
      <c r="E2184" s="219">
        <v>28.754000000000001</v>
      </c>
      <c r="F2184" s="219">
        <v>1</v>
      </c>
      <c r="G2184" s="219">
        <v>28.754000000000001</v>
      </c>
      <c r="H2184" s="218">
        <v>13.38</v>
      </c>
      <c r="I2184" s="218">
        <v>1</v>
      </c>
      <c r="J2184" s="218">
        <v>384.73</v>
      </c>
      <c r="K2184" s="218">
        <v>9.1300000000000008</v>
      </c>
      <c r="L2184" s="218">
        <v>3513</v>
      </c>
    </row>
    <row r="2185" spans="1:12" s="195" customFormat="1" x14ac:dyDescent="0.25">
      <c r="A2185" s="215"/>
      <c r="B2185" s="215"/>
      <c r="C2185" s="216" t="s">
        <v>390</v>
      </c>
      <c r="D2185" s="215"/>
      <c r="E2185" s="214"/>
      <c r="F2185" s="214"/>
      <c r="G2185" s="214"/>
      <c r="H2185" s="214"/>
      <c r="I2185" s="214"/>
      <c r="J2185" s="213">
        <v>384.73</v>
      </c>
      <c r="K2185" s="213"/>
      <c r="L2185" s="213">
        <v>3513</v>
      </c>
    </row>
    <row r="2186" spans="1:12" s="195" customFormat="1" x14ac:dyDescent="0.25">
      <c r="A2186" s="212"/>
      <c r="B2186" s="211"/>
      <c r="C2186" s="211"/>
      <c r="D2186" s="211"/>
      <c r="E2186" s="211"/>
      <c r="F2186" s="211"/>
      <c r="G2186" s="211"/>
      <c r="H2186" s="211"/>
      <c r="I2186" s="211"/>
      <c r="J2186" s="210"/>
      <c r="K2186" s="211"/>
      <c r="L2186" s="210"/>
    </row>
    <row r="2187" spans="1:12" s="195" customFormat="1" x14ac:dyDescent="0.25">
      <c r="A2187" s="201"/>
      <c r="B2187" s="201"/>
      <c r="C2187" s="201" t="s">
        <v>389</v>
      </c>
      <c r="D2187" s="200"/>
      <c r="E2187" s="199"/>
      <c r="F2187" s="199"/>
      <c r="G2187" s="199"/>
      <c r="H2187" s="199"/>
      <c r="I2187" s="199"/>
      <c r="J2187" s="198">
        <v>2305.21</v>
      </c>
      <c r="K2187" s="197"/>
      <c r="L2187" s="196"/>
    </row>
    <row r="2188" spans="1:12" s="195" customFormat="1" x14ac:dyDescent="0.25">
      <c r="A2188" s="209"/>
      <c r="B2188" s="209"/>
      <c r="C2188" s="208" t="s">
        <v>374</v>
      </c>
      <c r="D2188" s="207"/>
      <c r="E2188" s="204"/>
      <c r="F2188" s="204"/>
      <c r="G2188" s="204"/>
      <c r="H2188" s="204"/>
      <c r="I2188" s="204"/>
      <c r="J2188" s="206"/>
      <c r="K2188" s="205"/>
      <c r="L2188" s="204"/>
    </row>
    <row r="2189" spans="1:12" s="195" customFormat="1" x14ac:dyDescent="0.25">
      <c r="A2189" s="203"/>
      <c r="B2189" s="203"/>
      <c r="C2189" s="202" t="s">
        <v>384</v>
      </c>
      <c r="D2189" s="200"/>
      <c r="E2189" s="199"/>
      <c r="F2189" s="199"/>
      <c r="G2189" s="199"/>
      <c r="H2189" s="199"/>
      <c r="I2189" s="199"/>
      <c r="J2189" s="198">
        <v>213.07</v>
      </c>
      <c r="K2189" s="197"/>
      <c r="L2189" s="196"/>
    </row>
    <row r="2190" spans="1:12" s="195" customFormat="1" x14ac:dyDescent="0.25">
      <c r="A2190" s="203"/>
      <c r="B2190" s="203"/>
      <c r="C2190" s="202" t="s">
        <v>382</v>
      </c>
      <c r="D2190" s="200"/>
      <c r="E2190" s="199"/>
      <c r="F2190" s="199"/>
      <c r="G2190" s="199"/>
      <c r="H2190" s="199"/>
      <c r="I2190" s="199"/>
      <c r="J2190" s="198">
        <v>471.57</v>
      </c>
      <c r="K2190" s="197"/>
      <c r="L2190" s="196"/>
    </row>
    <row r="2191" spans="1:12" s="195" customFormat="1" x14ac:dyDescent="0.25">
      <c r="A2191" s="203"/>
      <c r="B2191" s="203"/>
      <c r="C2191" s="202" t="s">
        <v>381</v>
      </c>
      <c r="D2191" s="200"/>
      <c r="E2191" s="199"/>
      <c r="F2191" s="199"/>
      <c r="G2191" s="199"/>
      <c r="H2191" s="199"/>
      <c r="I2191" s="199"/>
      <c r="J2191" s="198">
        <v>1620.58</v>
      </c>
      <c r="K2191" s="197"/>
      <c r="L2191" s="196"/>
    </row>
    <row r="2192" spans="1:12" s="195" customFormat="1" x14ac:dyDescent="0.25">
      <c r="A2192" s="201"/>
      <c r="B2192" s="201"/>
      <c r="C2192" s="201" t="s">
        <v>388</v>
      </c>
      <c r="D2192" s="200"/>
      <c r="E2192" s="199"/>
      <c r="F2192" s="199"/>
      <c r="G2192" s="199"/>
      <c r="H2192" s="199"/>
      <c r="I2192" s="199"/>
      <c r="J2192" s="198">
        <v>196.1</v>
      </c>
      <c r="K2192" s="197"/>
      <c r="L2192" s="196"/>
    </row>
    <row r="2193" spans="1:12" s="195" customFormat="1" x14ac:dyDescent="0.25">
      <c r="A2193" s="201"/>
      <c r="B2193" s="201"/>
      <c r="C2193" s="201" t="s">
        <v>387</v>
      </c>
      <c r="D2193" s="200"/>
      <c r="E2193" s="199"/>
      <c r="F2193" s="199"/>
      <c r="G2193" s="199"/>
      <c r="H2193" s="199"/>
      <c r="I2193" s="199"/>
      <c r="J2193" s="198">
        <v>93.74</v>
      </c>
      <c r="K2193" s="197"/>
      <c r="L2193" s="196"/>
    </row>
    <row r="2194" spans="1:12" s="195" customFormat="1" x14ac:dyDescent="0.25">
      <c r="A2194" s="209"/>
      <c r="B2194" s="209" t="s">
        <v>378</v>
      </c>
      <c r="C2194" s="208" t="s">
        <v>377</v>
      </c>
      <c r="D2194" s="207"/>
      <c r="E2194" s="204"/>
      <c r="F2194" s="204"/>
      <c r="G2194" s="204"/>
      <c r="H2194" s="204"/>
      <c r="I2194" s="204"/>
      <c r="J2194" s="206">
        <v>213.07</v>
      </c>
      <c r="K2194" s="205"/>
      <c r="L2194" s="204"/>
    </row>
    <row r="2195" spans="1:12" s="195" customFormat="1" x14ac:dyDescent="0.25">
      <c r="A2195" s="201"/>
      <c r="B2195" s="201"/>
      <c r="C2195" s="201" t="s">
        <v>386</v>
      </c>
      <c r="D2195" s="200"/>
      <c r="E2195" s="199"/>
      <c r="F2195" s="199"/>
      <c r="G2195" s="199"/>
      <c r="H2195" s="199"/>
      <c r="I2195" s="199"/>
      <c r="J2195" s="198">
        <v>2595.0500000000002</v>
      </c>
      <c r="K2195" s="197"/>
      <c r="L2195" s="196"/>
    </row>
    <row r="2196" spans="1:12" s="195" customFormat="1" x14ac:dyDescent="0.25">
      <c r="A2196" s="212"/>
      <c r="B2196" s="211"/>
      <c r="C2196" s="211"/>
      <c r="D2196" s="211"/>
      <c r="E2196" s="211"/>
      <c r="F2196" s="211"/>
      <c r="G2196" s="211"/>
      <c r="H2196" s="211"/>
      <c r="I2196" s="211"/>
      <c r="J2196" s="210"/>
      <c r="K2196" s="211"/>
      <c r="L2196" s="210"/>
    </row>
    <row r="2197" spans="1:12" s="195" customFormat="1" x14ac:dyDescent="0.25">
      <c r="A2197" s="212"/>
      <c r="B2197" s="211"/>
      <c r="C2197" s="211"/>
      <c r="D2197" s="211"/>
      <c r="E2197" s="211"/>
      <c r="F2197" s="211"/>
      <c r="G2197" s="211"/>
      <c r="H2197" s="211"/>
      <c r="I2197" s="211"/>
      <c r="J2197" s="210"/>
      <c r="K2197" s="211"/>
      <c r="L2197" s="210"/>
    </row>
    <row r="2198" spans="1:12" s="195" customFormat="1" x14ac:dyDescent="0.25">
      <c r="A2198" s="201"/>
      <c r="B2198" s="201"/>
      <c r="C2198" s="201" t="s">
        <v>385</v>
      </c>
      <c r="D2198" s="200"/>
      <c r="E2198" s="199"/>
      <c r="F2198" s="199"/>
      <c r="G2198" s="199"/>
      <c r="H2198" s="199"/>
      <c r="I2198" s="199"/>
      <c r="J2198" s="198">
        <v>1989473.45</v>
      </c>
      <c r="K2198" s="197"/>
      <c r="L2198" s="196">
        <v>13724417</v>
      </c>
    </row>
    <row r="2199" spans="1:12" s="195" customFormat="1" x14ac:dyDescent="0.25">
      <c r="A2199" s="209"/>
      <c r="B2199" s="209"/>
      <c r="C2199" s="208" t="s">
        <v>374</v>
      </c>
      <c r="D2199" s="207"/>
      <c r="E2199" s="204"/>
      <c r="F2199" s="204"/>
      <c r="G2199" s="204"/>
      <c r="H2199" s="204"/>
      <c r="I2199" s="204"/>
      <c r="J2199" s="206"/>
      <c r="K2199" s="205"/>
      <c r="L2199" s="204"/>
    </row>
    <row r="2200" spans="1:12" s="195" customFormat="1" x14ac:dyDescent="0.25">
      <c r="A2200" s="203"/>
      <c r="B2200" s="203"/>
      <c r="C2200" s="202" t="s">
        <v>384</v>
      </c>
      <c r="D2200" s="200"/>
      <c r="E2200" s="199"/>
      <c r="F2200" s="199"/>
      <c r="G2200" s="199"/>
      <c r="H2200" s="199"/>
      <c r="I2200" s="199"/>
      <c r="J2200" s="198">
        <v>176123.18</v>
      </c>
      <c r="K2200" s="197"/>
      <c r="L2200" s="196">
        <v>4068449</v>
      </c>
    </row>
    <row r="2201" spans="1:12" s="195" customFormat="1" x14ac:dyDescent="0.25">
      <c r="A2201" s="203"/>
      <c r="B2201" s="203"/>
      <c r="C2201" s="202" t="s">
        <v>383</v>
      </c>
      <c r="D2201" s="200"/>
      <c r="E2201" s="199"/>
      <c r="F2201" s="199"/>
      <c r="G2201" s="199"/>
      <c r="H2201" s="199"/>
      <c r="I2201" s="199"/>
      <c r="J2201" s="198">
        <v>24205.95</v>
      </c>
      <c r="K2201" s="197">
        <v>9.1300000000000008</v>
      </c>
      <c r="L2201" s="196">
        <v>220999</v>
      </c>
    </row>
    <row r="2202" spans="1:12" s="195" customFormat="1" x14ac:dyDescent="0.25">
      <c r="A2202" s="203"/>
      <c r="B2202" s="203"/>
      <c r="C2202" s="202" t="s">
        <v>382</v>
      </c>
      <c r="D2202" s="200"/>
      <c r="E2202" s="199"/>
      <c r="F2202" s="199"/>
      <c r="G2202" s="199"/>
      <c r="H2202" s="199"/>
      <c r="I2202" s="199"/>
      <c r="J2202" s="198">
        <v>1654405.49</v>
      </c>
      <c r="K2202" s="197">
        <v>5.34</v>
      </c>
      <c r="L2202" s="196">
        <v>8834452</v>
      </c>
    </row>
    <row r="2203" spans="1:12" s="195" customFormat="1" x14ac:dyDescent="0.25">
      <c r="A2203" s="203"/>
      <c r="B2203" s="203"/>
      <c r="C2203" s="202" t="s">
        <v>381</v>
      </c>
      <c r="D2203" s="200"/>
      <c r="E2203" s="199"/>
      <c r="F2203" s="199"/>
      <c r="G2203" s="199"/>
      <c r="H2203" s="199"/>
      <c r="I2203" s="199"/>
      <c r="J2203" s="198">
        <v>1620.58</v>
      </c>
      <c r="K2203" s="197">
        <v>9.1300000000000008</v>
      </c>
      <c r="L2203" s="196">
        <v>14796</v>
      </c>
    </row>
    <row r="2204" spans="1:12" s="195" customFormat="1" x14ac:dyDescent="0.25">
      <c r="A2204" s="203"/>
      <c r="B2204" s="203"/>
      <c r="C2204" s="202" t="s">
        <v>794</v>
      </c>
      <c r="D2204" s="200"/>
      <c r="E2204" s="199"/>
      <c r="F2204" s="199"/>
      <c r="G2204" s="199"/>
      <c r="H2204" s="199"/>
      <c r="I2204" s="199"/>
      <c r="J2204" s="198">
        <v>133118.28</v>
      </c>
      <c r="K2204" s="197">
        <v>4.4000000000000004</v>
      </c>
      <c r="L2204" s="196">
        <v>585721</v>
      </c>
    </row>
    <row r="2205" spans="1:12" s="195" customFormat="1" x14ac:dyDescent="0.25">
      <c r="A2205" s="201"/>
      <c r="B2205" s="201"/>
      <c r="C2205" s="201" t="s">
        <v>380</v>
      </c>
      <c r="D2205" s="200"/>
      <c r="E2205" s="199"/>
      <c r="F2205" s="199"/>
      <c r="G2205" s="199"/>
      <c r="H2205" s="199"/>
      <c r="I2205" s="199"/>
      <c r="J2205" s="198">
        <v>169447.12</v>
      </c>
      <c r="K2205" s="197"/>
      <c r="L2205" s="196">
        <v>3914345</v>
      </c>
    </row>
    <row r="2206" spans="1:12" s="195" customFormat="1" x14ac:dyDescent="0.25">
      <c r="A2206" s="201"/>
      <c r="B2206" s="201"/>
      <c r="C2206" s="201" t="s">
        <v>379</v>
      </c>
      <c r="D2206" s="200"/>
      <c r="E2206" s="199"/>
      <c r="F2206" s="199"/>
      <c r="G2206" s="199"/>
      <c r="H2206" s="199"/>
      <c r="I2206" s="199"/>
      <c r="J2206" s="198">
        <v>84313.47</v>
      </c>
      <c r="K2206" s="197"/>
      <c r="L2206" s="196">
        <v>1947866</v>
      </c>
    </row>
    <row r="2207" spans="1:12" s="195" customFormat="1" x14ac:dyDescent="0.25">
      <c r="A2207" s="209"/>
      <c r="B2207" s="209" t="s">
        <v>378</v>
      </c>
      <c r="C2207" s="208" t="s">
        <v>377</v>
      </c>
      <c r="D2207" s="207"/>
      <c r="E2207" s="204"/>
      <c r="F2207" s="204"/>
      <c r="G2207" s="204"/>
      <c r="H2207" s="204"/>
      <c r="I2207" s="204"/>
      <c r="J2207" s="206">
        <v>183482.39</v>
      </c>
      <c r="K2207" s="205"/>
      <c r="L2207" s="204">
        <v>4238447</v>
      </c>
    </row>
    <row r="2208" spans="1:12" s="195" customFormat="1" x14ac:dyDescent="0.25">
      <c r="A2208" s="201"/>
      <c r="B2208" s="201"/>
      <c r="C2208" s="201" t="s">
        <v>376</v>
      </c>
      <c r="D2208" s="200"/>
      <c r="E2208" s="199"/>
      <c r="F2208" s="199"/>
      <c r="G2208" s="199"/>
      <c r="H2208" s="199"/>
      <c r="I2208" s="199"/>
      <c r="J2208" s="198">
        <v>2243234.04</v>
      </c>
      <c r="K2208" s="197"/>
      <c r="L2208" s="196">
        <v>19586627</v>
      </c>
    </row>
    <row r="2209" spans="1:12" s="195" customFormat="1" x14ac:dyDescent="0.25">
      <c r="A2209" s="212"/>
      <c r="B2209" s="211"/>
      <c r="C2209" s="211"/>
      <c r="D2209" s="211"/>
      <c r="E2209" s="211"/>
      <c r="F2209" s="211"/>
      <c r="G2209" s="211"/>
      <c r="H2209" s="211"/>
      <c r="I2209" s="211"/>
      <c r="J2209" s="210"/>
      <c r="K2209" s="211"/>
      <c r="L2209" s="210"/>
    </row>
    <row r="2210" spans="1:12" s="195" customFormat="1" x14ac:dyDescent="0.25">
      <c r="A2210" s="201"/>
      <c r="B2210" s="201"/>
      <c r="C2210" s="201" t="s">
        <v>375</v>
      </c>
      <c r="D2210" s="200"/>
      <c r="E2210" s="199"/>
      <c r="F2210" s="199"/>
      <c r="G2210" s="199"/>
      <c r="H2210" s="199"/>
      <c r="I2210" s="199"/>
      <c r="J2210" s="198">
        <v>1950273.32</v>
      </c>
      <c r="K2210" s="197"/>
      <c r="L2210" s="196">
        <v>17402699</v>
      </c>
    </row>
    <row r="2211" spans="1:12" s="195" customFormat="1" x14ac:dyDescent="0.25">
      <c r="A2211" s="209"/>
      <c r="B2211" s="209"/>
      <c r="C2211" s="208" t="s">
        <v>374</v>
      </c>
      <c r="D2211" s="207"/>
      <c r="E2211" s="204"/>
      <c r="F2211" s="204"/>
      <c r="G2211" s="204"/>
      <c r="H2211" s="204"/>
      <c r="I2211" s="204"/>
      <c r="J2211" s="206"/>
      <c r="K2211" s="205"/>
      <c r="L2211" s="204"/>
    </row>
    <row r="2212" spans="1:12" s="195" customFormat="1" x14ac:dyDescent="0.25">
      <c r="A2212" s="203"/>
      <c r="B2212" s="203"/>
      <c r="C2212" s="202" t="s">
        <v>373</v>
      </c>
      <c r="D2212" s="200"/>
      <c r="E2212" s="199"/>
      <c r="F2212" s="199"/>
      <c r="G2212" s="199"/>
      <c r="H2212" s="199"/>
      <c r="I2212" s="199"/>
      <c r="J2212" s="198">
        <v>1948652.74</v>
      </c>
      <c r="K2212" s="197"/>
      <c r="L2212" s="196">
        <v>17401079</v>
      </c>
    </row>
    <row r="2213" spans="1:12" s="195" customFormat="1" x14ac:dyDescent="0.25">
      <c r="A2213" s="203"/>
      <c r="B2213" s="203"/>
      <c r="C2213" s="202" t="s">
        <v>372</v>
      </c>
      <c r="D2213" s="200"/>
      <c r="E2213" s="199"/>
      <c r="F2213" s="199"/>
      <c r="G2213" s="199"/>
      <c r="H2213" s="199"/>
      <c r="I2213" s="199"/>
      <c r="J2213" s="198">
        <v>1620.58</v>
      </c>
      <c r="K2213" s="197"/>
      <c r="L2213" s="196">
        <v>14796</v>
      </c>
    </row>
    <row r="2214" spans="1:12" s="195" customFormat="1" x14ac:dyDescent="0.25">
      <c r="A2214" s="201"/>
      <c r="B2214" s="201"/>
      <c r="C2214" s="201" t="s">
        <v>371</v>
      </c>
      <c r="D2214" s="200"/>
      <c r="E2214" s="199"/>
      <c r="F2214" s="199"/>
      <c r="G2214" s="199"/>
      <c r="H2214" s="199"/>
      <c r="I2214" s="199"/>
      <c r="J2214" s="198">
        <v>159842.44</v>
      </c>
      <c r="K2214" s="197"/>
      <c r="L2214" s="196">
        <v>1598207</v>
      </c>
    </row>
    <row r="2215" spans="1:12" s="195" customFormat="1" x14ac:dyDescent="0.25">
      <c r="A2215" s="201"/>
      <c r="B2215" s="201"/>
      <c r="C2215" s="201" t="s">
        <v>793</v>
      </c>
      <c r="D2215" s="200"/>
      <c r="E2215" s="199"/>
      <c r="F2215" s="199"/>
      <c r="G2215" s="199"/>
      <c r="H2215" s="199"/>
      <c r="I2215" s="199"/>
      <c r="J2215" s="198">
        <v>133118.28</v>
      </c>
      <c r="K2215" s="197"/>
      <c r="L2215" s="196">
        <v>585721</v>
      </c>
    </row>
    <row r="2218" spans="1:12" x14ac:dyDescent="0.2">
      <c r="B2218" s="194" t="s">
        <v>2090</v>
      </c>
    </row>
  </sheetData>
  <mergeCells count="28">
    <mergeCell ref="A1803:L1803"/>
    <mergeCell ref="A2001:L2001"/>
    <mergeCell ref="A2170:L2170"/>
    <mergeCell ref="B546:G546"/>
    <mergeCell ref="A745:L745"/>
    <mergeCell ref="A931:L931"/>
    <mergeCell ref="A1152:L1152"/>
    <mergeCell ref="A1511:L1511"/>
    <mergeCell ref="A28:L28"/>
    <mergeCell ref="B29:G29"/>
    <mergeCell ref="B99:G99"/>
    <mergeCell ref="B268:G268"/>
    <mergeCell ref="B390:G390"/>
    <mergeCell ref="H23:J23"/>
    <mergeCell ref="K23:K24"/>
    <mergeCell ref="L23:L24"/>
    <mergeCell ref="A26:L26"/>
    <mergeCell ref="A27:L27"/>
    <mergeCell ref="A23:A24"/>
    <mergeCell ref="B23:B24"/>
    <mergeCell ref="C23:C24"/>
    <mergeCell ref="D23:D24"/>
    <mergeCell ref="E23:G23"/>
    <mergeCell ref="A4:L4"/>
    <mergeCell ref="A6:L6"/>
    <mergeCell ref="F8:L8"/>
    <mergeCell ref="A9:L9"/>
    <mergeCell ref="A22:J22"/>
  </mergeCells>
  <printOptions horizontalCentered="1"/>
  <pageMargins left="0.39" right="0.39" top="0.59" bottom="0.59" header="0.39" footer="0.39"/>
  <pageSetup paperSize="9" scale="84" fitToHeight="10000" orientation="landscape" horizontalDpi="300" verticalDpi="300" r:id="rId1"/>
  <headerFooter>
    <oddHeader>&amp;L&amp;9Программный комплекс АВС (редакция 2021.3)&amp;C&amp;9&amp;P&amp;R105220</oddHeader>
    <oddFooter>&amp;CСтраниц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Оглавление</vt:lpstr>
      <vt:lpstr>Ведомость</vt:lpstr>
      <vt:lpstr>ПЗ</vt:lpstr>
      <vt:lpstr>ССР (Баз)</vt:lpstr>
      <vt:lpstr>ССР (Тек)</vt:lpstr>
      <vt:lpstr>02-01</vt:lpstr>
      <vt:lpstr>'02-01'!Заголовки_для_печати</vt:lpstr>
      <vt:lpstr>Ведомость!Заголовки_для_печати</vt:lpstr>
      <vt:lpstr>'ССР (Баз)'!Заголовки_для_печати</vt:lpstr>
      <vt:lpstr>'ССР (Тек)'!Заголовки_для_печати</vt:lpstr>
      <vt:lpstr>Оглавление!Область_печати</vt:lpstr>
      <vt:lpstr>ПЗ!Область_печати</vt:lpstr>
      <vt:lpstr>'ССР (Баз)'!Область_печати</vt:lpstr>
      <vt:lpstr>'ССР (Тек)'!Область_печати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</cp:lastModifiedBy>
  <cp:lastPrinted>2021-09-23T08:16:22Z</cp:lastPrinted>
  <dcterms:created xsi:type="dcterms:W3CDTF">2021-08-17T07:54:58Z</dcterms:created>
  <dcterms:modified xsi:type="dcterms:W3CDTF">2021-09-23T08:18:27Z</dcterms:modified>
</cp:coreProperties>
</file>